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etalquote\LME\LME Average Official Prices\2025\"/>
    </mc:Choice>
  </mc:AlternateContent>
  <xr:revisionPtr revIDLastSave="0" documentId="8_{54A00E35-6E48-4689-9952-7920665FD5B8}" xr6:coauthVersionLast="47" xr6:coauthVersionMax="47" xr10:uidLastSave="{00000000-0000-0000-0000-000000000000}"/>
  <bookViews>
    <workbookView xWindow="-120" yWindow="-120" windowWidth="29040" windowHeight="15720" tabRatio="993" activeTab="3" xr2:uid="{00000000-000D-0000-FFFF-FFFF00000000}"/>
  </bookViews>
  <sheets>
    <sheet name="Copper" sheetId="1" r:id="rId1"/>
    <sheet name="Aluminium Alloy" sheetId="2" r:id="rId2"/>
    <sheet name="NA Alloy" sheetId="3" r:id="rId3"/>
    <sheet name="Primary Aluminium" sheetId="4" r:id="rId4"/>
    <sheet name="Zinc" sheetId="5" r:id="rId5"/>
    <sheet name="Lead" sheetId="6" r:id="rId6"/>
    <sheet name="Tin" sheetId="7" r:id="rId7"/>
    <sheet name="Nickel" sheetId="8" r:id="rId8"/>
    <sheet name="Cobalt" sheetId="10" r:id="rId9"/>
    <sheet name="ABR" sheetId="12" r:id="rId10"/>
    <sheet name="ABR Avg" sheetId="13" r:id="rId11"/>
    <sheet name="Averages Inc. Euro Eq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" i="10" l="1"/>
  <c r="Q10" i="10"/>
  <c r="Q31" i="10" s="1"/>
  <c r="P11" i="10"/>
  <c r="Q11" i="10"/>
  <c r="P12" i="10"/>
  <c r="P31" i="10" s="1"/>
  <c r="Q12" i="10"/>
  <c r="Q29" i="10" s="1"/>
  <c r="P13" i="10"/>
  <c r="Q13" i="10"/>
  <c r="P14" i="10"/>
  <c r="Q14" i="10"/>
  <c r="P15" i="10"/>
  <c r="Q15" i="10"/>
  <c r="P16" i="10"/>
  <c r="Q16" i="10"/>
  <c r="P17" i="10"/>
  <c r="Q17" i="10"/>
  <c r="P18" i="10"/>
  <c r="Q18" i="10"/>
  <c r="P19" i="10"/>
  <c r="Q19" i="10"/>
  <c r="P20" i="10"/>
  <c r="Q20" i="10"/>
  <c r="P21" i="10"/>
  <c r="Q21" i="10"/>
  <c r="P22" i="10"/>
  <c r="Q22" i="10"/>
  <c r="P23" i="10"/>
  <c r="Q23" i="10"/>
  <c r="P24" i="10"/>
  <c r="Q24" i="10"/>
  <c r="P25" i="10"/>
  <c r="Q25" i="10"/>
  <c r="P26" i="10"/>
  <c r="Q26" i="10"/>
  <c r="P27" i="10"/>
  <c r="Q27" i="10"/>
  <c r="P28" i="10"/>
  <c r="Q28" i="10"/>
  <c r="Q9" i="10"/>
  <c r="P9" i="10"/>
  <c r="V10" i="8"/>
  <c r="W10" i="8"/>
  <c r="W29" i="8" s="1"/>
  <c r="V11" i="8"/>
  <c r="W11" i="8"/>
  <c r="V12" i="8"/>
  <c r="V30" i="8" s="1"/>
  <c r="W12" i="8"/>
  <c r="V13" i="8"/>
  <c r="W13" i="8"/>
  <c r="V14" i="8"/>
  <c r="W14" i="8"/>
  <c r="V15" i="8"/>
  <c r="W15" i="8"/>
  <c r="V16" i="8"/>
  <c r="W16" i="8"/>
  <c r="V17" i="8"/>
  <c r="W17" i="8"/>
  <c r="V18" i="8"/>
  <c r="W18" i="8"/>
  <c r="V19" i="8"/>
  <c r="W19" i="8"/>
  <c r="V20" i="8"/>
  <c r="W20" i="8"/>
  <c r="V21" i="8"/>
  <c r="W21" i="8"/>
  <c r="V22" i="8"/>
  <c r="W22" i="8"/>
  <c r="V23" i="8"/>
  <c r="W23" i="8"/>
  <c r="V24" i="8"/>
  <c r="W24" i="8"/>
  <c r="V25" i="8"/>
  <c r="W25" i="8"/>
  <c r="V26" i="8"/>
  <c r="W26" i="8"/>
  <c r="V27" i="8"/>
  <c r="W27" i="8"/>
  <c r="V28" i="8"/>
  <c r="W28" i="8"/>
  <c r="W9" i="8"/>
  <c r="V9" i="8"/>
  <c r="V10" i="5"/>
  <c r="W10" i="5"/>
  <c r="V11" i="5"/>
  <c r="W11" i="5"/>
  <c r="V12" i="5"/>
  <c r="W12" i="5"/>
  <c r="V13" i="5"/>
  <c r="W13" i="5"/>
  <c r="V14" i="5"/>
  <c r="W14" i="5"/>
  <c r="V15" i="5"/>
  <c r="W15" i="5"/>
  <c r="V16" i="5"/>
  <c r="V30" i="5" s="1"/>
  <c r="W16" i="5"/>
  <c r="V17" i="5"/>
  <c r="V31" i="5" s="1"/>
  <c r="W17" i="5"/>
  <c r="W31" i="5" s="1"/>
  <c r="V18" i="5"/>
  <c r="W18" i="5"/>
  <c r="V19" i="5"/>
  <c r="W19" i="5"/>
  <c r="V20" i="5"/>
  <c r="W20" i="5"/>
  <c r="V21" i="5"/>
  <c r="W21" i="5"/>
  <c r="V22" i="5"/>
  <c r="W22" i="5"/>
  <c r="V23" i="5"/>
  <c r="W23" i="5"/>
  <c r="V24" i="5"/>
  <c r="W24" i="5"/>
  <c r="V25" i="5"/>
  <c r="W25" i="5"/>
  <c r="V26" i="5"/>
  <c r="W26" i="5"/>
  <c r="V27" i="5"/>
  <c r="W27" i="5"/>
  <c r="V28" i="5"/>
  <c r="W28" i="5"/>
  <c r="W9" i="5"/>
  <c r="V9" i="5"/>
  <c r="V10" i="4"/>
  <c r="W10" i="4"/>
  <c r="W31" i="4" s="1"/>
  <c r="V11" i="4"/>
  <c r="V31" i="4" s="1"/>
  <c r="W11" i="4"/>
  <c r="W30" i="4" s="1"/>
  <c r="V12" i="4"/>
  <c r="W12" i="4"/>
  <c r="V13" i="4"/>
  <c r="W13" i="4"/>
  <c r="V14" i="4"/>
  <c r="W14" i="4"/>
  <c r="V15" i="4"/>
  <c r="W15" i="4"/>
  <c r="V16" i="4"/>
  <c r="W16" i="4"/>
  <c r="V17" i="4"/>
  <c r="W17" i="4"/>
  <c r="V18" i="4"/>
  <c r="W18" i="4"/>
  <c r="V19" i="4"/>
  <c r="W19" i="4"/>
  <c r="V20" i="4"/>
  <c r="W20" i="4"/>
  <c r="V21" i="4"/>
  <c r="W21" i="4"/>
  <c r="V22" i="4"/>
  <c r="W22" i="4"/>
  <c r="V23" i="4"/>
  <c r="W23" i="4"/>
  <c r="V24" i="4"/>
  <c r="W24" i="4"/>
  <c r="V25" i="4"/>
  <c r="W25" i="4"/>
  <c r="V26" i="4"/>
  <c r="W26" i="4"/>
  <c r="V27" i="4"/>
  <c r="W27" i="4"/>
  <c r="V28" i="4"/>
  <c r="W28" i="4"/>
  <c r="W9" i="4"/>
  <c r="V9" i="4"/>
  <c r="Q10" i="7"/>
  <c r="P10" i="7"/>
  <c r="P11" i="7"/>
  <c r="Q11" i="7"/>
  <c r="P12" i="7"/>
  <c r="Q12" i="7"/>
  <c r="P13" i="7"/>
  <c r="Q13" i="7"/>
  <c r="P14" i="7"/>
  <c r="Q14" i="7"/>
  <c r="P15" i="7"/>
  <c r="Q15" i="7"/>
  <c r="P16" i="7"/>
  <c r="P29" i="7" s="1"/>
  <c r="Q16" i="7"/>
  <c r="Q30" i="7" s="1"/>
  <c r="P17" i="7"/>
  <c r="Q17" i="7"/>
  <c r="Q29" i="7" s="1"/>
  <c r="P18" i="7"/>
  <c r="Q18" i="7"/>
  <c r="P19" i="7"/>
  <c r="Q19" i="7"/>
  <c r="P20" i="7"/>
  <c r="Q20" i="7"/>
  <c r="P21" i="7"/>
  <c r="Q21" i="7"/>
  <c r="P22" i="7"/>
  <c r="Q22" i="7"/>
  <c r="P23" i="7"/>
  <c r="Q23" i="7"/>
  <c r="P24" i="7"/>
  <c r="Q24" i="7"/>
  <c r="P25" i="7"/>
  <c r="Q25" i="7"/>
  <c r="P26" i="7"/>
  <c r="Q26" i="7"/>
  <c r="P27" i="7"/>
  <c r="Q27" i="7"/>
  <c r="P28" i="7"/>
  <c r="Q28" i="7"/>
  <c r="Q9" i="7"/>
  <c r="P9" i="7"/>
  <c r="P10" i="3"/>
  <c r="Q10" i="3"/>
  <c r="P11" i="3"/>
  <c r="Q11" i="3"/>
  <c r="Q29" i="3" s="1"/>
  <c r="P12" i="3"/>
  <c r="P29" i="3" s="1"/>
  <c r="Q12" i="3"/>
  <c r="P13" i="3"/>
  <c r="Q13" i="3"/>
  <c r="P14" i="3"/>
  <c r="Q14" i="3"/>
  <c r="P15" i="3"/>
  <c r="Q15" i="3"/>
  <c r="P16" i="3"/>
  <c r="Q16" i="3"/>
  <c r="P17" i="3"/>
  <c r="Q17" i="3"/>
  <c r="P18" i="3"/>
  <c r="Q18" i="3"/>
  <c r="P19" i="3"/>
  <c r="Q19" i="3"/>
  <c r="P20" i="3"/>
  <c r="Q20" i="3"/>
  <c r="P21" i="3"/>
  <c r="Q21" i="3"/>
  <c r="P22" i="3"/>
  <c r="Q22" i="3"/>
  <c r="P23" i="3"/>
  <c r="Q23" i="3"/>
  <c r="P24" i="3"/>
  <c r="Q24" i="3"/>
  <c r="P25" i="3"/>
  <c r="Q25" i="3"/>
  <c r="P26" i="3"/>
  <c r="Q26" i="3"/>
  <c r="P27" i="3"/>
  <c r="Q27" i="3"/>
  <c r="P28" i="3"/>
  <c r="Q28" i="3"/>
  <c r="Q9" i="3"/>
  <c r="P9" i="3"/>
  <c r="P10" i="2"/>
  <c r="Q10" i="2"/>
  <c r="Q29" i="2" s="1"/>
  <c r="P11" i="2"/>
  <c r="Q11" i="2"/>
  <c r="P12" i="2"/>
  <c r="P29" i="2" s="1"/>
  <c r="Q12" i="2"/>
  <c r="P13" i="2"/>
  <c r="Q13" i="2"/>
  <c r="P14" i="2"/>
  <c r="Q14" i="2"/>
  <c r="P15" i="2"/>
  <c r="Q15" i="2"/>
  <c r="P16" i="2"/>
  <c r="Q16" i="2"/>
  <c r="Q31" i="2" s="1"/>
  <c r="P17" i="2"/>
  <c r="Q17" i="2"/>
  <c r="P18" i="2"/>
  <c r="Q18" i="2"/>
  <c r="P19" i="2"/>
  <c r="Q19" i="2"/>
  <c r="P20" i="2"/>
  <c r="Q20" i="2"/>
  <c r="P21" i="2"/>
  <c r="Q21" i="2"/>
  <c r="P22" i="2"/>
  <c r="Q22" i="2"/>
  <c r="P23" i="2"/>
  <c r="Q23" i="2"/>
  <c r="P24" i="2"/>
  <c r="Q24" i="2"/>
  <c r="P25" i="2"/>
  <c r="Q25" i="2"/>
  <c r="P26" i="2"/>
  <c r="Q26" i="2"/>
  <c r="P27" i="2"/>
  <c r="Q27" i="2"/>
  <c r="P28" i="2"/>
  <c r="Q28" i="2"/>
  <c r="Q9" i="2"/>
  <c r="P9" i="2"/>
  <c r="C19" i="13"/>
  <c r="C18" i="13"/>
  <c r="C17" i="13"/>
  <c r="E11" i="13"/>
  <c r="D11" i="13"/>
  <c r="C11" i="13"/>
  <c r="J30" i="12"/>
  <c r="G30" i="12"/>
  <c r="D30" i="12"/>
  <c r="J29" i="12"/>
  <c r="G29" i="12"/>
  <c r="D29" i="12"/>
  <c r="J28" i="12"/>
  <c r="G28" i="12"/>
  <c r="D28" i="12"/>
  <c r="I27" i="12"/>
  <c r="F27" i="12"/>
  <c r="I26" i="12"/>
  <c r="F26" i="12"/>
  <c r="I25" i="12"/>
  <c r="F25" i="12"/>
  <c r="I24" i="12"/>
  <c r="F24" i="12"/>
  <c r="I23" i="12"/>
  <c r="F23" i="12"/>
  <c r="I22" i="12"/>
  <c r="F22" i="12"/>
  <c r="I21" i="12"/>
  <c r="F21" i="12"/>
  <c r="I20" i="12"/>
  <c r="F20" i="12"/>
  <c r="I19" i="12"/>
  <c r="F19" i="12"/>
  <c r="I18" i="12"/>
  <c r="F18" i="12"/>
  <c r="I17" i="12"/>
  <c r="F17" i="12"/>
  <c r="I16" i="12"/>
  <c r="F16" i="12"/>
  <c r="I15" i="12"/>
  <c r="F15" i="12"/>
  <c r="I14" i="12"/>
  <c r="F14" i="12"/>
  <c r="I13" i="12"/>
  <c r="F13" i="12"/>
  <c r="I12" i="12"/>
  <c r="F12" i="12"/>
  <c r="I11" i="12"/>
  <c r="F11" i="12"/>
  <c r="I10" i="12"/>
  <c r="F10" i="12"/>
  <c r="I9" i="12"/>
  <c r="F9" i="12"/>
  <c r="I8" i="12"/>
  <c r="F8" i="12"/>
  <c r="S31" i="10"/>
  <c r="O31" i="10"/>
  <c r="N31" i="10"/>
  <c r="M31" i="10"/>
  <c r="L31" i="10"/>
  <c r="J31" i="10"/>
  <c r="I31" i="10"/>
  <c r="G31" i="10"/>
  <c r="F31" i="10"/>
  <c r="D31" i="10"/>
  <c r="C31" i="10"/>
  <c r="S30" i="10"/>
  <c r="O30" i="10"/>
  <c r="N30" i="10"/>
  <c r="M30" i="10"/>
  <c r="L30" i="10"/>
  <c r="K30" i="10"/>
  <c r="J30" i="10"/>
  <c r="I30" i="10"/>
  <c r="G30" i="10"/>
  <c r="F30" i="10"/>
  <c r="D30" i="10"/>
  <c r="C30" i="10"/>
  <c r="S29" i="10"/>
  <c r="P29" i="10"/>
  <c r="O29" i="10"/>
  <c r="N29" i="10"/>
  <c r="M29" i="10"/>
  <c r="L29" i="10"/>
  <c r="K29" i="10"/>
  <c r="J29" i="10"/>
  <c r="I29" i="10"/>
  <c r="G29" i="10"/>
  <c r="H29" i="10" s="1"/>
  <c r="F29" i="10"/>
  <c r="D29" i="10"/>
  <c r="E29" i="10" s="1"/>
  <c r="C29" i="10"/>
  <c r="R28" i="10"/>
  <c r="K28" i="10"/>
  <c r="H28" i="10"/>
  <c r="E28" i="10"/>
  <c r="R27" i="10"/>
  <c r="K27" i="10"/>
  <c r="H27" i="10"/>
  <c r="E27" i="10"/>
  <c r="R26" i="10"/>
  <c r="K26" i="10"/>
  <c r="H26" i="10"/>
  <c r="E26" i="10"/>
  <c r="R25" i="10"/>
  <c r="K25" i="10"/>
  <c r="H25" i="10"/>
  <c r="E25" i="10"/>
  <c r="R24" i="10"/>
  <c r="K24" i="10"/>
  <c r="H24" i="10"/>
  <c r="E24" i="10"/>
  <c r="R23" i="10"/>
  <c r="K23" i="10"/>
  <c r="H23" i="10"/>
  <c r="E23" i="10"/>
  <c r="R22" i="10"/>
  <c r="K22" i="10"/>
  <c r="H22" i="10"/>
  <c r="E22" i="10"/>
  <c r="R21" i="10"/>
  <c r="K21" i="10"/>
  <c r="H21" i="10"/>
  <c r="E21" i="10"/>
  <c r="R20" i="10"/>
  <c r="K20" i="10"/>
  <c r="H20" i="10"/>
  <c r="E20" i="10"/>
  <c r="R19" i="10"/>
  <c r="K19" i="10"/>
  <c r="H19" i="10"/>
  <c r="E19" i="10"/>
  <c r="R18" i="10"/>
  <c r="K18" i="10"/>
  <c r="H18" i="10"/>
  <c r="E18" i="10"/>
  <c r="R17" i="10"/>
  <c r="K17" i="10"/>
  <c r="H17" i="10"/>
  <c r="E17" i="10"/>
  <c r="R16" i="10"/>
  <c r="K16" i="10"/>
  <c r="H16" i="10"/>
  <c r="E16" i="10"/>
  <c r="R15" i="10"/>
  <c r="K15" i="10"/>
  <c r="H15" i="10"/>
  <c r="E15" i="10"/>
  <c r="R14" i="10"/>
  <c r="K14" i="10"/>
  <c r="H14" i="10"/>
  <c r="E14" i="10"/>
  <c r="R13" i="10"/>
  <c r="K13" i="10"/>
  <c r="H13" i="10"/>
  <c r="E13" i="10"/>
  <c r="R12" i="10"/>
  <c r="K12" i="10"/>
  <c r="H12" i="10"/>
  <c r="E12" i="10"/>
  <c r="R11" i="10"/>
  <c r="K11" i="10"/>
  <c r="K31" i="10" s="1"/>
  <c r="H11" i="10"/>
  <c r="H31" i="10" s="1"/>
  <c r="E11" i="10"/>
  <c r="R10" i="10"/>
  <c r="R31" i="10" s="1"/>
  <c r="K10" i="10"/>
  <c r="H10" i="10"/>
  <c r="E10" i="10"/>
  <c r="E31" i="10" s="1"/>
  <c r="R9" i="10"/>
  <c r="R30" i="10" s="1"/>
  <c r="K9" i="10"/>
  <c r="H9" i="10"/>
  <c r="E9" i="10"/>
  <c r="E30" i="10" s="1"/>
  <c r="Y31" i="8"/>
  <c r="W31" i="8"/>
  <c r="V31" i="8"/>
  <c r="U31" i="8"/>
  <c r="T31" i="8"/>
  <c r="S31" i="8"/>
  <c r="R31" i="8"/>
  <c r="P31" i="8"/>
  <c r="O31" i="8"/>
  <c r="M31" i="8"/>
  <c r="L31" i="8"/>
  <c r="J31" i="8"/>
  <c r="I31" i="8"/>
  <c r="G31" i="8"/>
  <c r="F31" i="8"/>
  <c r="D31" i="8"/>
  <c r="C31" i="8"/>
  <c r="Y30" i="8"/>
  <c r="W30" i="8"/>
  <c r="U30" i="8"/>
  <c r="T30" i="8"/>
  <c r="S30" i="8"/>
  <c r="R30" i="8"/>
  <c r="P30" i="8"/>
  <c r="O30" i="8"/>
  <c r="M30" i="8"/>
  <c r="L30" i="8"/>
  <c r="J30" i="8"/>
  <c r="I30" i="8"/>
  <c r="G30" i="8"/>
  <c r="F30" i="8"/>
  <c r="D30" i="8"/>
  <c r="C30" i="8"/>
  <c r="Y29" i="8"/>
  <c r="U29" i="8"/>
  <c r="T29" i="8"/>
  <c r="S29" i="8"/>
  <c r="R29" i="8"/>
  <c r="Q29" i="8"/>
  <c r="P29" i="8"/>
  <c r="O29" i="8"/>
  <c r="M29" i="8"/>
  <c r="L29" i="8"/>
  <c r="N29" i="8" s="1"/>
  <c r="J29" i="8"/>
  <c r="I29" i="8"/>
  <c r="K29" i="8" s="1"/>
  <c r="G29" i="8"/>
  <c r="F29" i="8"/>
  <c r="H29" i="8" s="1"/>
  <c r="D29" i="8"/>
  <c r="C29" i="8"/>
  <c r="E29" i="8" s="1"/>
  <c r="X28" i="8"/>
  <c r="Q28" i="8"/>
  <c r="N28" i="8"/>
  <c r="K28" i="8"/>
  <c r="H28" i="8"/>
  <c r="E28" i="8"/>
  <c r="X27" i="8"/>
  <c r="Q27" i="8"/>
  <c r="N27" i="8"/>
  <c r="K27" i="8"/>
  <c r="H27" i="8"/>
  <c r="E27" i="8"/>
  <c r="X26" i="8"/>
  <c r="Q26" i="8"/>
  <c r="N26" i="8"/>
  <c r="K26" i="8"/>
  <c r="H26" i="8"/>
  <c r="E26" i="8"/>
  <c r="X25" i="8"/>
  <c r="Q25" i="8"/>
  <c r="N25" i="8"/>
  <c r="K25" i="8"/>
  <c r="H25" i="8"/>
  <c r="E25" i="8"/>
  <c r="X24" i="8"/>
  <c r="Q24" i="8"/>
  <c r="N24" i="8"/>
  <c r="K24" i="8"/>
  <c r="H24" i="8"/>
  <c r="E24" i="8"/>
  <c r="X23" i="8"/>
  <c r="Q23" i="8"/>
  <c r="N23" i="8"/>
  <c r="K23" i="8"/>
  <c r="H23" i="8"/>
  <c r="E23" i="8"/>
  <c r="X22" i="8"/>
  <c r="Q22" i="8"/>
  <c r="N22" i="8"/>
  <c r="K22" i="8"/>
  <c r="H22" i="8"/>
  <c r="E22" i="8"/>
  <c r="X21" i="8"/>
  <c r="Q21" i="8"/>
  <c r="N21" i="8"/>
  <c r="K21" i="8"/>
  <c r="H21" i="8"/>
  <c r="E21" i="8"/>
  <c r="X20" i="8"/>
  <c r="Q20" i="8"/>
  <c r="N20" i="8"/>
  <c r="K20" i="8"/>
  <c r="H20" i="8"/>
  <c r="E20" i="8"/>
  <c r="X19" i="8"/>
  <c r="Q19" i="8"/>
  <c r="N19" i="8"/>
  <c r="K19" i="8"/>
  <c r="H19" i="8"/>
  <c r="E19" i="8"/>
  <c r="X18" i="8"/>
  <c r="Q18" i="8"/>
  <c r="N18" i="8"/>
  <c r="K18" i="8"/>
  <c r="H18" i="8"/>
  <c r="E18" i="8"/>
  <c r="X17" i="8"/>
  <c r="Q17" i="8"/>
  <c r="N17" i="8"/>
  <c r="K17" i="8"/>
  <c r="H17" i="8"/>
  <c r="E17" i="8"/>
  <c r="X16" i="8"/>
  <c r="Q16" i="8"/>
  <c r="N16" i="8"/>
  <c r="K16" i="8"/>
  <c r="H16" i="8"/>
  <c r="E16" i="8"/>
  <c r="X15" i="8"/>
  <c r="X31" i="8" s="1"/>
  <c r="Q15" i="8"/>
  <c r="N15" i="8"/>
  <c r="K15" i="8"/>
  <c r="H15" i="8"/>
  <c r="E15" i="8"/>
  <c r="X14" i="8"/>
  <c r="Q14" i="8"/>
  <c r="N14" i="8"/>
  <c r="K14" i="8"/>
  <c r="H14" i="8"/>
  <c r="E14" i="8"/>
  <c r="X13" i="8"/>
  <c r="Q13" i="8"/>
  <c r="N13" i="8"/>
  <c r="K13" i="8"/>
  <c r="H13" i="8"/>
  <c r="H31" i="8" s="1"/>
  <c r="E13" i="8"/>
  <c r="E31" i="8" s="1"/>
  <c r="X12" i="8"/>
  <c r="Q12" i="8"/>
  <c r="N12" i="8"/>
  <c r="K12" i="8"/>
  <c r="H12" i="8"/>
  <c r="E12" i="8"/>
  <c r="X11" i="8"/>
  <c r="Q11" i="8"/>
  <c r="N11" i="8"/>
  <c r="K11" i="8"/>
  <c r="H11" i="8"/>
  <c r="E11" i="8"/>
  <c r="X10" i="8"/>
  <c r="X30" i="8" s="1"/>
  <c r="Q10" i="8"/>
  <c r="N10" i="8"/>
  <c r="N30" i="8" s="1"/>
  <c r="K10" i="8"/>
  <c r="K30" i="8" s="1"/>
  <c r="H10" i="8"/>
  <c r="E10" i="8"/>
  <c r="E30" i="8" s="1"/>
  <c r="X9" i="8"/>
  <c r="X29" i="8" s="1"/>
  <c r="Q9" i="8"/>
  <c r="Q31" i="8" s="1"/>
  <c r="N9" i="8"/>
  <c r="K9" i="8"/>
  <c r="H9" i="8"/>
  <c r="H30" i="8" s="1"/>
  <c r="E9" i="8"/>
  <c r="S31" i="7"/>
  <c r="O31" i="7"/>
  <c r="N31" i="7"/>
  <c r="M31" i="7"/>
  <c r="L31" i="7"/>
  <c r="J31" i="7"/>
  <c r="I31" i="7"/>
  <c r="G31" i="7"/>
  <c r="F31" i="7"/>
  <c r="D31" i="7"/>
  <c r="C31" i="7"/>
  <c r="S30" i="7"/>
  <c r="O30" i="7"/>
  <c r="N30" i="7"/>
  <c r="M30" i="7"/>
  <c r="L30" i="7"/>
  <c r="J30" i="7"/>
  <c r="I30" i="7"/>
  <c r="G30" i="7"/>
  <c r="F30" i="7"/>
  <c r="D30" i="7"/>
  <c r="C30" i="7"/>
  <c r="S29" i="7"/>
  <c r="O29" i="7"/>
  <c r="N29" i="7"/>
  <c r="M29" i="7"/>
  <c r="L29" i="7"/>
  <c r="J29" i="7"/>
  <c r="K29" i="7" s="1"/>
  <c r="I29" i="7"/>
  <c r="G29" i="7"/>
  <c r="H29" i="7" s="1"/>
  <c r="F29" i="7"/>
  <c r="D29" i="7"/>
  <c r="E29" i="7" s="1"/>
  <c r="C29" i="7"/>
  <c r="R28" i="7"/>
  <c r="K28" i="7"/>
  <c r="H28" i="7"/>
  <c r="E28" i="7"/>
  <c r="R27" i="7"/>
  <c r="K27" i="7"/>
  <c r="H27" i="7"/>
  <c r="E27" i="7"/>
  <c r="R26" i="7"/>
  <c r="K26" i="7"/>
  <c r="H26" i="7"/>
  <c r="E26" i="7"/>
  <c r="R25" i="7"/>
  <c r="K25" i="7"/>
  <c r="H25" i="7"/>
  <c r="E25" i="7"/>
  <c r="R24" i="7"/>
  <c r="K24" i="7"/>
  <c r="H24" i="7"/>
  <c r="E24" i="7"/>
  <c r="R23" i="7"/>
  <c r="K23" i="7"/>
  <c r="H23" i="7"/>
  <c r="E23" i="7"/>
  <c r="R22" i="7"/>
  <c r="K22" i="7"/>
  <c r="H22" i="7"/>
  <c r="E22" i="7"/>
  <c r="R21" i="7"/>
  <c r="K21" i="7"/>
  <c r="H21" i="7"/>
  <c r="E21" i="7"/>
  <c r="R20" i="7"/>
  <c r="K20" i="7"/>
  <c r="H20" i="7"/>
  <c r="E20" i="7"/>
  <c r="R19" i="7"/>
  <c r="K19" i="7"/>
  <c r="H19" i="7"/>
  <c r="E19" i="7"/>
  <c r="R18" i="7"/>
  <c r="K18" i="7"/>
  <c r="H18" i="7"/>
  <c r="E18" i="7"/>
  <c r="R17" i="7"/>
  <c r="K17" i="7"/>
  <c r="H17" i="7"/>
  <c r="E17" i="7"/>
  <c r="R16" i="7"/>
  <c r="K16" i="7"/>
  <c r="H16" i="7"/>
  <c r="E16" i="7"/>
  <c r="R15" i="7"/>
  <c r="K15" i="7"/>
  <c r="H15" i="7"/>
  <c r="E15" i="7"/>
  <c r="R14" i="7"/>
  <c r="K14" i="7"/>
  <c r="H14" i="7"/>
  <c r="E14" i="7"/>
  <c r="R13" i="7"/>
  <c r="K13" i="7"/>
  <c r="H13" i="7"/>
  <c r="E13" i="7"/>
  <c r="R12" i="7"/>
  <c r="K12" i="7"/>
  <c r="H12" i="7"/>
  <c r="E12" i="7"/>
  <c r="R11" i="7"/>
  <c r="R31" i="7" s="1"/>
  <c r="K11" i="7"/>
  <c r="K31" i="7" s="1"/>
  <c r="H11" i="7"/>
  <c r="E11" i="7"/>
  <c r="R10" i="7"/>
  <c r="K10" i="7"/>
  <c r="H10" i="7"/>
  <c r="E10" i="7"/>
  <c r="E31" i="7" s="1"/>
  <c r="R9" i="7"/>
  <c r="R30" i="7" s="1"/>
  <c r="K9" i="7"/>
  <c r="H9" i="7"/>
  <c r="H31" i="7" s="1"/>
  <c r="E9" i="7"/>
  <c r="Y31" i="6"/>
  <c r="W31" i="6"/>
  <c r="V31" i="6"/>
  <c r="U31" i="6"/>
  <c r="T31" i="6"/>
  <c r="S31" i="6"/>
  <c r="R31" i="6"/>
  <c r="P31" i="6"/>
  <c r="O31" i="6"/>
  <c r="M31" i="6"/>
  <c r="L31" i="6"/>
  <c r="J31" i="6"/>
  <c r="I31" i="6"/>
  <c r="G31" i="6"/>
  <c r="F31" i="6"/>
  <c r="D31" i="6"/>
  <c r="C31" i="6"/>
  <c r="Y30" i="6"/>
  <c r="W30" i="6"/>
  <c r="V30" i="6"/>
  <c r="U30" i="6"/>
  <c r="T30" i="6"/>
  <c r="S30" i="6"/>
  <c r="R30" i="6"/>
  <c r="P30" i="6"/>
  <c r="O30" i="6"/>
  <c r="M30" i="6"/>
  <c r="L30" i="6"/>
  <c r="J30" i="6"/>
  <c r="I30" i="6"/>
  <c r="G30" i="6"/>
  <c r="F30" i="6"/>
  <c r="D30" i="6"/>
  <c r="C30" i="6"/>
  <c r="Y29" i="6"/>
  <c r="W29" i="6"/>
  <c r="V29" i="6"/>
  <c r="U29" i="6"/>
  <c r="T29" i="6"/>
  <c r="S29" i="6"/>
  <c r="R29" i="6"/>
  <c r="Q29" i="6"/>
  <c r="P29" i="6"/>
  <c r="O29" i="6"/>
  <c r="M29" i="6"/>
  <c r="L29" i="6"/>
  <c r="N29" i="6" s="1"/>
  <c r="J29" i="6"/>
  <c r="I29" i="6"/>
  <c r="K29" i="6" s="1"/>
  <c r="G29" i="6"/>
  <c r="F29" i="6"/>
  <c r="H29" i="6" s="1"/>
  <c r="D29" i="6"/>
  <c r="E29" i="6" s="1"/>
  <c r="C29" i="6"/>
  <c r="X28" i="6"/>
  <c r="Q28" i="6"/>
  <c r="N28" i="6"/>
  <c r="K28" i="6"/>
  <c r="H28" i="6"/>
  <c r="E28" i="6"/>
  <c r="X27" i="6"/>
  <c r="Q27" i="6"/>
  <c r="N27" i="6"/>
  <c r="K27" i="6"/>
  <c r="H27" i="6"/>
  <c r="E27" i="6"/>
  <c r="X26" i="6"/>
  <c r="Q26" i="6"/>
  <c r="N26" i="6"/>
  <c r="K26" i="6"/>
  <c r="H26" i="6"/>
  <c r="E26" i="6"/>
  <c r="X25" i="6"/>
  <c r="Q25" i="6"/>
  <c r="N25" i="6"/>
  <c r="K25" i="6"/>
  <c r="H25" i="6"/>
  <c r="E25" i="6"/>
  <c r="X24" i="6"/>
  <c r="Q24" i="6"/>
  <c r="N24" i="6"/>
  <c r="K24" i="6"/>
  <c r="H24" i="6"/>
  <c r="E24" i="6"/>
  <c r="X23" i="6"/>
  <c r="Q23" i="6"/>
  <c r="N23" i="6"/>
  <c r="K23" i="6"/>
  <c r="H23" i="6"/>
  <c r="E23" i="6"/>
  <c r="X22" i="6"/>
  <c r="Q22" i="6"/>
  <c r="N22" i="6"/>
  <c r="K22" i="6"/>
  <c r="H22" i="6"/>
  <c r="E22" i="6"/>
  <c r="X21" i="6"/>
  <c r="Q21" i="6"/>
  <c r="N21" i="6"/>
  <c r="K21" i="6"/>
  <c r="H21" i="6"/>
  <c r="E21" i="6"/>
  <c r="X20" i="6"/>
  <c r="Q20" i="6"/>
  <c r="N20" i="6"/>
  <c r="K20" i="6"/>
  <c r="H20" i="6"/>
  <c r="E20" i="6"/>
  <c r="X19" i="6"/>
  <c r="Q19" i="6"/>
  <c r="N19" i="6"/>
  <c r="K19" i="6"/>
  <c r="H19" i="6"/>
  <c r="E19" i="6"/>
  <c r="X18" i="6"/>
  <c r="Q18" i="6"/>
  <c r="N18" i="6"/>
  <c r="K18" i="6"/>
  <c r="H18" i="6"/>
  <c r="E18" i="6"/>
  <c r="X17" i="6"/>
  <c r="Q17" i="6"/>
  <c r="N17" i="6"/>
  <c r="K17" i="6"/>
  <c r="H17" i="6"/>
  <c r="E17" i="6"/>
  <c r="X16" i="6"/>
  <c r="Q16" i="6"/>
  <c r="N16" i="6"/>
  <c r="K16" i="6"/>
  <c r="H16" i="6"/>
  <c r="E16" i="6"/>
  <c r="X15" i="6"/>
  <c r="Q15" i="6"/>
  <c r="N15" i="6"/>
  <c r="K15" i="6"/>
  <c r="H15" i="6"/>
  <c r="E15" i="6"/>
  <c r="X14" i="6"/>
  <c r="Q14" i="6"/>
  <c r="N14" i="6"/>
  <c r="K14" i="6"/>
  <c r="H14" i="6"/>
  <c r="E14" i="6"/>
  <c r="X13" i="6"/>
  <c r="Q13" i="6"/>
  <c r="N13" i="6"/>
  <c r="K13" i="6"/>
  <c r="H13" i="6"/>
  <c r="H31" i="6" s="1"/>
  <c r="E13" i="6"/>
  <c r="E31" i="6" s="1"/>
  <c r="X12" i="6"/>
  <c r="Q12" i="6"/>
  <c r="N12" i="6"/>
  <c r="K12" i="6"/>
  <c r="H12" i="6"/>
  <c r="E12" i="6"/>
  <c r="X11" i="6"/>
  <c r="Q11" i="6"/>
  <c r="N11" i="6"/>
  <c r="K11" i="6"/>
  <c r="H11" i="6"/>
  <c r="E11" i="6"/>
  <c r="X10" i="6"/>
  <c r="X31" i="6" s="1"/>
  <c r="Q10" i="6"/>
  <c r="N10" i="6"/>
  <c r="N30" i="6" s="1"/>
  <c r="K10" i="6"/>
  <c r="K30" i="6" s="1"/>
  <c r="H10" i="6"/>
  <c r="E10" i="6"/>
  <c r="E30" i="6" s="1"/>
  <c r="X9" i="6"/>
  <c r="X29" i="6" s="1"/>
  <c r="Q9" i="6"/>
  <c r="Q31" i="6" s="1"/>
  <c r="N9" i="6"/>
  <c r="K9" i="6"/>
  <c r="H9" i="6"/>
  <c r="H30" i="6" s="1"/>
  <c r="E9" i="6"/>
  <c r="Y31" i="5"/>
  <c r="U31" i="5"/>
  <c r="T31" i="5"/>
  <c r="S31" i="5"/>
  <c r="R31" i="5"/>
  <c r="P31" i="5"/>
  <c r="O31" i="5"/>
  <c r="M31" i="5"/>
  <c r="L31" i="5"/>
  <c r="J31" i="5"/>
  <c r="I31" i="5"/>
  <c r="G31" i="5"/>
  <c r="F31" i="5"/>
  <c r="D31" i="5"/>
  <c r="C31" i="5"/>
  <c r="Y30" i="5"/>
  <c r="U30" i="5"/>
  <c r="T30" i="5"/>
  <c r="S30" i="5"/>
  <c r="R30" i="5"/>
  <c r="P30" i="5"/>
  <c r="O30" i="5"/>
  <c r="M30" i="5"/>
  <c r="L30" i="5"/>
  <c r="J30" i="5"/>
  <c r="I30" i="5"/>
  <c r="G30" i="5"/>
  <c r="F30" i="5"/>
  <c r="D30" i="5"/>
  <c r="C30" i="5"/>
  <c r="Y29" i="5"/>
  <c r="U29" i="5"/>
  <c r="T29" i="5"/>
  <c r="S29" i="5"/>
  <c r="R29" i="5"/>
  <c r="Q29" i="5"/>
  <c r="P29" i="5"/>
  <c r="O29" i="5"/>
  <c r="N29" i="5"/>
  <c r="M29" i="5"/>
  <c r="L29" i="5"/>
  <c r="J29" i="5"/>
  <c r="I29" i="5"/>
  <c r="K29" i="5" s="1"/>
  <c r="G29" i="5"/>
  <c r="F29" i="5"/>
  <c r="H29" i="5" s="1"/>
  <c r="D29" i="5"/>
  <c r="C29" i="5"/>
  <c r="E29" i="5" s="1"/>
  <c r="X28" i="5"/>
  <c r="Q28" i="5"/>
  <c r="N28" i="5"/>
  <c r="K28" i="5"/>
  <c r="H28" i="5"/>
  <c r="E28" i="5"/>
  <c r="X27" i="5"/>
  <c r="Q27" i="5"/>
  <c r="N27" i="5"/>
  <c r="K27" i="5"/>
  <c r="H27" i="5"/>
  <c r="E27" i="5"/>
  <c r="X26" i="5"/>
  <c r="Q26" i="5"/>
  <c r="N26" i="5"/>
  <c r="K26" i="5"/>
  <c r="H26" i="5"/>
  <c r="E26" i="5"/>
  <c r="X25" i="5"/>
  <c r="Q25" i="5"/>
  <c r="N25" i="5"/>
  <c r="K25" i="5"/>
  <c r="H25" i="5"/>
  <c r="E25" i="5"/>
  <c r="X24" i="5"/>
  <c r="Q24" i="5"/>
  <c r="N24" i="5"/>
  <c r="K24" i="5"/>
  <c r="H24" i="5"/>
  <c r="E24" i="5"/>
  <c r="X23" i="5"/>
  <c r="Q23" i="5"/>
  <c r="N23" i="5"/>
  <c r="K23" i="5"/>
  <c r="H23" i="5"/>
  <c r="E23" i="5"/>
  <c r="X22" i="5"/>
  <c r="Q22" i="5"/>
  <c r="N22" i="5"/>
  <c r="K22" i="5"/>
  <c r="H22" i="5"/>
  <c r="E22" i="5"/>
  <c r="X21" i="5"/>
  <c r="Q21" i="5"/>
  <c r="N21" i="5"/>
  <c r="K21" i="5"/>
  <c r="H21" i="5"/>
  <c r="E21" i="5"/>
  <c r="X20" i="5"/>
  <c r="Q20" i="5"/>
  <c r="N20" i="5"/>
  <c r="K20" i="5"/>
  <c r="H20" i="5"/>
  <c r="E20" i="5"/>
  <c r="X19" i="5"/>
  <c r="Q19" i="5"/>
  <c r="N19" i="5"/>
  <c r="K19" i="5"/>
  <c r="H19" i="5"/>
  <c r="E19" i="5"/>
  <c r="X18" i="5"/>
  <c r="Q18" i="5"/>
  <c r="N18" i="5"/>
  <c r="K18" i="5"/>
  <c r="H18" i="5"/>
  <c r="E18" i="5"/>
  <c r="X17" i="5"/>
  <c r="Q17" i="5"/>
  <c r="N17" i="5"/>
  <c r="K17" i="5"/>
  <c r="H17" i="5"/>
  <c r="E17" i="5"/>
  <c r="X16" i="5"/>
  <c r="Q16" i="5"/>
  <c r="N16" i="5"/>
  <c r="K16" i="5"/>
  <c r="H16" i="5"/>
  <c r="E16" i="5"/>
  <c r="X15" i="5"/>
  <c r="Q15" i="5"/>
  <c r="N15" i="5"/>
  <c r="K15" i="5"/>
  <c r="K30" i="5" s="1"/>
  <c r="H15" i="5"/>
  <c r="E15" i="5"/>
  <c r="X14" i="5"/>
  <c r="Q14" i="5"/>
  <c r="N14" i="5"/>
  <c r="K14" i="5"/>
  <c r="H14" i="5"/>
  <c r="E14" i="5"/>
  <c r="X13" i="5"/>
  <c r="Q13" i="5"/>
  <c r="N13" i="5"/>
  <c r="K13" i="5"/>
  <c r="H13" i="5"/>
  <c r="E13" i="5"/>
  <c r="X12" i="5"/>
  <c r="Q12" i="5"/>
  <c r="N12" i="5"/>
  <c r="K12" i="5"/>
  <c r="H12" i="5"/>
  <c r="E12" i="5"/>
  <c r="X11" i="5"/>
  <c r="Q11" i="5"/>
  <c r="N11" i="5"/>
  <c r="K11" i="5"/>
  <c r="H11" i="5"/>
  <c r="E11" i="5"/>
  <c r="X10" i="5"/>
  <c r="Q10" i="5"/>
  <c r="N10" i="5"/>
  <c r="K10" i="5"/>
  <c r="K31" i="5" s="1"/>
  <c r="H10" i="5"/>
  <c r="H30" i="5" s="1"/>
  <c r="E10" i="5"/>
  <c r="E31" i="5" s="1"/>
  <c r="X9" i="5"/>
  <c r="X30" i="5" s="1"/>
  <c r="Q9" i="5"/>
  <c r="Q31" i="5" s="1"/>
  <c r="N9" i="5"/>
  <c r="N31" i="5" s="1"/>
  <c r="K9" i="5"/>
  <c r="H9" i="5"/>
  <c r="E9" i="5"/>
  <c r="Y31" i="4"/>
  <c r="U31" i="4"/>
  <c r="T31" i="4"/>
  <c r="S31" i="4"/>
  <c r="R31" i="4"/>
  <c r="P31" i="4"/>
  <c r="O31" i="4"/>
  <c r="M31" i="4"/>
  <c r="L31" i="4"/>
  <c r="J31" i="4"/>
  <c r="I31" i="4"/>
  <c r="G31" i="4"/>
  <c r="F31" i="4"/>
  <c r="D31" i="4"/>
  <c r="C31" i="4"/>
  <c r="Y30" i="4"/>
  <c r="U30" i="4"/>
  <c r="T30" i="4"/>
  <c r="S30" i="4"/>
  <c r="R30" i="4"/>
  <c r="P30" i="4"/>
  <c r="O30" i="4"/>
  <c r="M30" i="4"/>
  <c r="L30" i="4"/>
  <c r="J30" i="4"/>
  <c r="I30" i="4"/>
  <c r="G30" i="4"/>
  <c r="F30" i="4"/>
  <c r="D30" i="4"/>
  <c r="C30" i="4"/>
  <c r="Y29" i="4"/>
  <c r="U29" i="4"/>
  <c r="T29" i="4"/>
  <c r="S29" i="4"/>
  <c r="R29" i="4"/>
  <c r="P29" i="4"/>
  <c r="O29" i="4"/>
  <c r="Q29" i="4" s="1"/>
  <c r="N29" i="4"/>
  <c r="M29" i="4"/>
  <c r="L29" i="4"/>
  <c r="K29" i="4"/>
  <c r="J29" i="4"/>
  <c r="I29" i="4"/>
  <c r="G29" i="4"/>
  <c r="F29" i="4"/>
  <c r="H29" i="4" s="1"/>
  <c r="D29" i="4"/>
  <c r="C29" i="4"/>
  <c r="E29" i="4" s="1"/>
  <c r="X28" i="4"/>
  <c r="Q28" i="4"/>
  <c r="N28" i="4"/>
  <c r="K28" i="4"/>
  <c r="H28" i="4"/>
  <c r="E28" i="4"/>
  <c r="X27" i="4"/>
  <c r="Q27" i="4"/>
  <c r="N27" i="4"/>
  <c r="K27" i="4"/>
  <c r="H27" i="4"/>
  <c r="E27" i="4"/>
  <c r="X26" i="4"/>
  <c r="Q26" i="4"/>
  <c r="N26" i="4"/>
  <c r="K26" i="4"/>
  <c r="H26" i="4"/>
  <c r="E26" i="4"/>
  <c r="X25" i="4"/>
  <c r="Q25" i="4"/>
  <c r="N25" i="4"/>
  <c r="K25" i="4"/>
  <c r="H25" i="4"/>
  <c r="E25" i="4"/>
  <c r="X24" i="4"/>
  <c r="Q24" i="4"/>
  <c r="N24" i="4"/>
  <c r="K24" i="4"/>
  <c r="H24" i="4"/>
  <c r="E24" i="4"/>
  <c r="X23" i="4"/>
  <c r="Q23" i="4"/>
  <c r="N23" i="4"/>
  <c r="K23" i="4"/>
  <c r="H23" i="4"/>
  <c r="E23" i="4"/>
  <c r="X22" i="4"/>
  <c r="Q22" i="4"/>
  <c r="N22" i="4"/>
  <c r="K22" i="4"/>
  <c r="H22" i="4"/>
  <c r="E22" i="4"/>
  <c r="X21" i="4"/>
  <c r="Q21" i="4"/>
  <c r="N21" i="4"/>
  <c r="K21" i="4"/>
  <c r="H21" i="4"/>
  <c r="E21" i="4"/>
  <c r="X20" i="4"/>
  <c r="Q20" i="4"/>
  <c r="N20" i="4"/>
  <c r="K20" i="4"/>
  <c r="H20" i="4"/>
  <c r="E20" i="4"/>
  <c r="X19" i="4"/>
  <c r="Q19" i="4"/>
  <c r="N19" i="4"/>
  <c r="K19" i="4"/>
  <c r="H19" i="4"/>
  <c r="E19" i="4"/>
  <c r="X18" i="4"/>
  <c r="Q18" i="4"/>
  <c r="N18" i="4"/>
  <c r="K18" i="4"/>
  <c r="H18" i="4"/>
  <c r="E18" i="4"/>
  <c r="X17" i="4"/>
  <c r="Q17" i="4"/>
  <c r="N17" i="4"/>
  <c r="K17" i="4"/>
  <c r="H17" i="4"/>
  <c r="E17" i="4"/>
  <c r="X16" i="4"/>
  <c r="Q16" i="4"/>
  <c r="N16" i="4"/>
  <c r="K16" i="4"/>
  <c r="H16" i="4"/>
  <c r="E16" i="4"/>
  <c r="X15" i="4"/>
  <c r="Q15" i="4"/>
  <c r="N15" i="4"/>
  <c r="K15" i="4"/>
  <c r="H15" i="4"/>
  <c r="E15" i="4"/>
  <c r="X14" i="4"/>
  <c r="X30" i="4" s="1"/>
  <c r="Q14" i="4"/>
  <c r="N14" i="4"/>
  <c r="K14" i="4"/>
  <c r="H14" i="4"/>
  <c r="E14" i="4"/>
  <c r="X13" i="4"/>
  <c r="Q13" i="4"/>
  <c r="N13" i="4"/>
  <c r="K13" i="4"/>
  <c r="H13" i="4"/>
  <c r="E13" i="4"/>
  <c r="X12" i="4"/>
  <c r="Q12" i="4"/>
  <c r="N12" i="4"/>
  <c r="K12" i="4"/>
  <c r="H12" i="4"/>
  <c r="H30" i="4" s="1"/>
  <c r="E12" i="4"/>
  <c r="E30" i="4" s="1"/>
  <c r="X11" i="4"/>
  <c r="Q11" i="4"/>
  <c r="N11" i="4"/>
  <c r="K11" i="4"/>
  <c r="H11" i="4"/>
  <c r="E11" i="4"/>
  <c r="X10" i="4"/>
  <c r="Q10" i="4"/>
  <c r="N10" i="4"/>
  <c r="K10" i="4"/>
  <c r="H10" i="4"/>
  <c r="E10" i="4"/>
  <c r="X9" i="4"/>
  <c r="X29" i="4" s="1"/>
  <c r="Q9" i="4"/>
  <c r="Q30" i="4" s="1"/>
  <c r="N9" i="4"/>
  <c r="N31" i="4" s="1"/>
  <c r="K9" i="4"/>
  <c r="K31" i="4" s="1"/>
  <c r="H9" i="4"/>
  <c r="H31" i="4" s="1"/>
  <c r="E9" i="4"/>
  <c r="E31" i="4" s="1"/>
  <c r="S31" i="3"/>
  <c r="O31" i="3"/>
  <c r="N31" i="3"/>
  <c r="M31" i="3"/>
  <c r="L31" i="3"/>
  <c r="J31" i="3"/>
  <c r="I31" i="3"/>
  <c r="G31" i="3"/>
  <c r="F31" i="3"/>
  <c r="D31" i="3"/>
  <c r="C31" i="3"/>
  <c r="S30" i="3"/>
  <c r="O30" i="3"/>
  <c r="N30" i="3"/>
  <c r="M30" i="3"/>
  <c r="L30" i="3"/>
  <c r="J30" i="3"/>
  <c r="I30" i="3"/>
  <c r="H30" i="3"/>
  <c r="G30" i="3"/>
  <c r="F30" i="3"/>
  <c r="D30" i="3"/>
  <c r="C30" i="3"/>
  <c r="S29" i="3"/>
  <c r="O29" i="3"/>
  <c r="N29" i="3"/>
  <c r="M29" i="3"/>
  <c r="L29" i="3"/>
  <c r="J29" i="3"/>
  <c r="I29" i="3"/>
  <c r="K29" i="3" s="1"/>
  <c r="H29" i="3"/>
  <c r="G29" i="3"/>
  <c r="F29" i="3"/>
  <c r="D29" i="3"/>
  <c r="E29" i="3" s="1"/>
  <c r="C29" i="3"/>
  <c r="R28" i="3"/>
  <c r="K28" i="3"/>
  <c r="H28" i="3"/>
  <c r="E28" i="3"/>
  <c r="R27" i="3"/>
  <c r="K27" i="3"/>
  <c r="H27" i="3"/>
  <c r="E27" i="3"/>
  <c r="R26" i="3"/>
  <c r="K26" i="3"/>
  <c r="H26" i="3"/>
  <c r="E26" i="3"/>
  <c r="R25" i="3"/>
  <c r="K25" i="3"/>
  <c r="H25" i="3"/>
  <c r="E25" i="3"/>
  <c r="R24" i="3"/>
  <c r="K24" i="3"/>
  <c r="H24" i="3"/>
  <c r="E24" i="3"/>
  <c r="R23" i="3"/>
  <c r="K23" i="3"/>
  <c r="H23" i="3"/>
  <c r="E23" i="3"/>
  <c r="R22" i="3"/>
  <c r="K22" i="3"/>
  <c r="H22" i="3"/>
  <c r="E22" i="3"/>
  <c r="R21" i="3"/>
  <c r="K21" i="3"/>
  <c r="H21" i="3"/>
  <c r="E21" i="3"/>
  <c r="R20" i="3"/>
  <c r="K20" i="3"/>
  <c r="H20" i="3"/>
  <c r="E20" i="3"/>
  <c r="R19" i="3"/>
  <c r="K19" i="3"/>
  <c r="H19" i="3"/>
  <c r="E19" i="3"/>
  <c r="R18" i="3"/>
  <c r="K18" i="3"/>
  <c r="H18" i="3"/>
  <c r="E18" i="3"/>
  <c r="R17" i="3"/>
  <c r="K17" i="3"/>
  <c r="H17" i="3"/>
  <c r="E17" i="3"/>
  <c r="R16" i="3"/>
  <c r="K16" i="3"/>
  <c r="H16" i="3"/>
  <c r="E16" i="3"/>
  <c r="R15" i="3"/>
  <c r="K15" i="3"/>
  <c r="H15" i="3"/>
  <c r="E15" i="3"/>
  <c r="R14" i="3"/>
  <c r="K14" i="3"/>
  <c r="H14" i="3"/>
  <c r="E14" i="3"/>
  <c r="R13" i="3"/>
  <c r="K13" i="3"/>
  <c r="H13" i="3"/>
  <c r="E13" i="3"/>
  <c r="R12" i="3"/>
  <c r="K12" i="3"/>
  <c r="H12" i="3"/>
  <c r="E12" i="3"/>
  <c r="R11" i="3"/>
  <c r="K11" i="3"/>
  <c r="H11" i="3"/>
  <c r="E11" i="3"/>
  <c r="R10" i="3"/>
  <c r="K10" i="3"/>
  <c r="K30" i="3" s="1"/>
  <c r="H10" i="3"/>
  <c r="H31" i="3" s="1"/>
  <c r="E10" i="3"/>
  <c r="E31" i="3" s="1"/>
  <c r="R9" i="3"/>
  <c r="R31" i="3" s="1"/>
  <c r="K9" i="3"/>
  <c r="K31" i="3" s="1"/>
  <c r="H9" i="3"/>
  <c r="E9" i="3"/>
  <c r="S31" i="2"/>
  <c r="P31" i="2"/>
  <c r="O31" i="2"/>
  <c r="N31" i="2"/>
  <c r="M31" i="2"/>
  <c r="L31" i="2"/>
  <c r="J31" i="2"/>
  <c r="I31" i="2"/>
  <c r="G31" i="2"/>
  <c r="F31" i="2"/>
  <c r="D31" i="2"/>
  <c r="C31" i="2"/>
  <c r="S30" i="2"/>
  <c r="P30" i="2"/>
  <c r="O30" i="2"/>
  <c r="N30" i="2"/>
  <c r="M30" i="2"/>
  <c r="L30" i="2"/>
  <c r="K30" i="2"/>
  <c r="J30" i="2"/>
  <c r="I30" i="2"/>
  <c r="G30" i="2"/>
  <c r="F30" i="2"/>
  <c r="D30" i="2"/>
  <c r="C30" i="2"/>
  <c r="S29" i="2"/>
  <c r="O29" i="2"/>
  <c r="N29" i="2"/>
  <c r="M29" i="2"/>
  <c r="L29" i="2"/>
  <c r="K29" i="2"/>
  <c r="J29" i="2"/>
  <c r="I29" i="2"/>
  <c r="G29" i="2"/>
  <c r="H29" i="2" s="1"/>
  <c r="F29" i="2"/>
  <c r="D29" i="2"/>
  <c r="E29" i="2" s="1"/>
  <c r="C29" i="2"/>
  <c r="R28" i="2"/>
  <c r="K28" i="2"/>
  <c r="H28" i="2"/>
  <c r="E28" i="2"/>
  <c r="R27" i="2"/>
  <c r="K27" i="2"/>
  <c r="H27" i="2"/>
  <c r="E27" i="2"/>
  <c r="R26" i="2"/>
  <c r="K26" i="2"/>
  <c r="H26" i="2"/>
  <c r="E26" i="2"/>
  <c r="R25" i="2"/>
  <c r="K25" i="2"/>
  <c r="H25" i="2"/>
  <c r="E25" i="2"/>
  <c r="R24" i="2"/>
  <c r="K24" i="2"/>
  <c r="H24" i="2"/>
  <c r="E24" i="2"/>
  <c r="R23" i="2"/>
  <c r="K23" i="2"/>
  <c r="H23" i="2"/>
  <c r="E23" i="2"/>
  <c r="R22" i="2"/>
  <c r="K22" i="2"/>
  <c r="H22" i="2"/>
  <c r="E22" i="2"/>
  <c r="R21" i="2"/>
  <c r="K21" i="2"/>
  <c r="H21" i="2"/>
  <c r="E21" i="2"/>
  <c r="R20" i="2"/>
  <c r="K20" i="2"/>
  <c r="H20" i="2"/>
  <c r="E20" i="2"/>
  <c r="R19" i="2"/>
  <c r="K19" i="2"/>
  <c r="H19" i="2"/>
  <c r="E19" i="2"/>
  <c r="R18" i="2"/>
  <c r="K18" i="2"/>
  <c r="H18" i="2"/>
  <c r="E18" i="2"/>
  <c r="R17" i="2"/>
  <c r="K17" i="2"/>
  <c r="H17" i="2"/>
  <c r="E17" i="2"/>
  <c r="R16" i="2"/>
  <c r="K16" i="2"/>
  <c r="H16" i="2"/>
  <c r="E16" i="2"/>
  <c r="R15" i="2"/>
  <c r="K15" i="2"/>
  <c r="H15" i="2"/>
  <c r="E15" i="2"/>
  <c r="R14" i="2"/>
  <c r="K14" i="2"/>
  <c r="H14" i="2"/>
  <c r="E14" i="2"/>
  <c r="R13" i="2"/>
  <c r="K13" i="2"/>
  <c r="H13" i="2"/>
  <c r="E13" i="2"/>
  <c r="R12" i="2"/>
  <c r="K12" i="2"/>
  <c r="H12" i="2"/>
  <c r="E12" i="2"/>
  <c r="R11" i="2"/>
  <c r="K11" i="2"/>
  <c r="K31" i="2" s="1"/>
  <c r="H11" i="2"/>
  <c r="H31" i="2" s="1"/>
  <c r="E11" i="2"/>
  <c r="R10" i="2"/>
  <c r="R31" i="2" s="1"/>
  <c r="K10" i="2"/>
  <c r="H10" i="2"/>
  <c r="E10" i="2"/>
  <c r="E31" i="2" s="1"/>
  <c r="R9" i="2"/>
  <c r="R30" i="2" s="1"/>
  <c r="K9" i="2"/>
  <c r="H9" i="2"/>
  <c r="E9" i="2"/>
  <c r="E30" i="2" s="1"/>
  <c r="Y31" i="1"/>
  <c r="W31" i="1"/>
  <c r="V31" i="1"/>
  <c r="U31" i="1"/>
  <c r="T31" i="1"/>
  <c r="S31" i="1"/>
  <c r="R31" i="1"/>
  <c r="P31" i="1"/>
  <c r="O31" i="1"/>
  <c r="M31" i="1"/>
  <c r="L31" i="1"/>
  <c r="J31" i="1"/>
  <c r="I31" i="1"/>
  <c r="G31" i="1"/>
  <c r="F31" i="1"/>
  <c r="D31" i="1"/>
  <c r="C31" i="1"/>
  <c r="Y30" i="1"/>
  <c r="W30" i="1"/>
  <c r="V30" i="1"/>
  <c r="U30" i="1"/>
  <c r="T30" i="1"/>
  <c r="S30" i="1"/>
  <c r="R30" i="1"/>
  <c r="P30" i="1"/>
  <c r="O30" i="1"/>
  <c r="M30" i="1"/>
  <c r="L30" i="1"/>
  <c r="J30" i="1"/>
  <c r="I30" i="1"/>
  <c r="G30" i="1"/>
  <c r="F30" i="1"/>
  <c r="D30" i="1"/>
  <c r="C30" i="1"/>
  <c r="Y29" i="1"/>
  <c r="W29" i="1"/>
  <c r="V29" i="1"/>
  <c r="U29" i="1"/>
  <c r="T29" i="1"/>
  <c r="S29" i="1"/>
  <c r="R29" i="1"/>
  <c r="Q29" i="1"/>
  <c r="P29" i="1"/>
  <c r="O29" i="1"/>
  <c r="N29" i="1"/>
  <c r="M29" i="1"/>
  <c r="L29" i="1"/>
  <c r="J29" i="1"/>
  <c r="I29" i="1"/>
  <c r="K29" i="1" s="1"/>
  <c r="G29" i="1"/>
  <c r="F29" i="1"/>
  <c r="H29" i="1" s="1"/>
  <c r="D29" i="1"/>
  <c r="C29" i="1"/>
  <c r="E29" i="1" s="1"/>
  <c r="X28" i="1"/>
  <c r="Q28" i="1"/>
  <c r="N28" i="1"/>
  <c r="K28" i="1"/>
  <c r="H28" i="1"/>
  <c r="E28" i="1"/>
  <c r="X27" i="1"/>
  <c r="Q27" i="1"/>
  <c r="N27" i="1"/>
  <c r="K27" i="1"/>
  <c r="H27" i="1"/>
  <c r="E27" i="1"/>
  <c r="X26" i="1"/>
  <c r="Q26" i="1"/>
  <c r="N26" i="1"/>
  <c r="K26" i="1"/>
  <c r="H26" i="1"/>
  <c r="E26" i="1"/>
  <c r="X25" i="1"/>
  <c r="Q25" i="1"/>
  <c r="N25" i="1"/>
  <c r="K25" i="1"/>
  <c r="H25" i="1"/>
  <c r="E25" i="1"/>
  <c r="X24" i="1"/>
  <c r="Q24" i="1"/>
  <c r="N24" i="1"/>
  <c r="K24" i="1"/>
  <c r="H24" i="1"/>
  <c r="E24" i="1"/>
  <c r="X23" i="1"/>
  <c r="Q23" i="1"/>
  <c r="N23" i="1"/>
  <c r="K23" i="1"/>
  <c r="H23" i="1"/>
  <c r="E23" i="1"/>
  <c r="X22" i="1"/>
  <c r="Q22" i="1"/>
  <c r="N22" i="1"/>
  <c r="K22" i="1"/>
  <c r="H22" i="1"/>
  <c r="E22" i="1"/>
  <c r="X21" i="1"/>
  <c r="Q21" i="1"/>
  <c r="N21" i="1"/>
  <c r="K21" i="1"/>
  <c r="H21" i="1"/>
  <c r="E21" i="1"/>
  <c r="X20" i="1"/>
  <c r="Q20" i="1"/>
  <c r="N20" i="1"/>
  <c r="K20" i="1"/>
  <c r="H20" i="1"/>
  <c r="E20" i="1"/>
  <c r="X19" i="1"/>
  <c r="Q19" i="1"/>
  <c r="N19" i="1"/>
  <c r="K19" i="1"/>
  <c r="H19" i="1"/>
  <c r="E19" i="1"/>
  <c r="X18" i="1"/>
  <c r="Q18" i="1"/>
  <c r="N18" i="1"/>
  <c r="K18" i="1"/>
  <c r="H18" i="1"/>
  <c r="E18" i="1"/>
  <c r="X17" i="1"/>
  <c r="Q17" i="1"/>
  <c r="N17" i="1"/>
  <c r="K17" i="1"/>
  <c r="H17" i="1"/>
  <c r="E17" i="1"/>
  <c r="X16" i="1"/>
  <c r="Q16" i="1"/>
  <c r="N16" i="1"/>
  <c r="K16" i="1"/>
  <c r="H16" i="1"/>
  <c r="E16" i="1"/>
  <c r="X15" i="1"/>
  <c r="Q15" i="1"/>
  <c r="N15" i="1"/>
  <c r="K15" i="1"/>
  <c r="K30" i="1" s="1"/>
  <c r="H15" i="1"/>
  <c r="E15" i="1"/>
  <c r="X14" i="1"/>
  <c r="Q14" i="1"/>
  <c r="N14" i="1"/>
  <c r="K14" i="1"/>
  <c r="H14" i="1"/>
  <c r="E14" i="1"/>
  <c r="X13" i="1"/>
  <c r="Q13" i="1"/>
  <c r="N13" i="1"/>
  <c r="K13" i="1"/>
  <c r="H13" i="1"/>
  <c r="E13" i="1"/>
  <c r="X12" i="1"/>
  <c r="Q12" i="1"/>
  <c r="N12" i="1"/>
  <c r="K12" i="1"/>
  <c r="H12" i="1"/>
  <c r="E12" i="1"/>
  <c r="X11" i="1"/>
  <c r="Q11" i="1"/>
  <c r="N11" i="1"/>
  <c r="K11" i="1"/>
  <c r="H11" i="1"/>
  <c r="E11" i="1"/>
  <c r="X10" i="1"/>
  <c r="Q10" i="1"/>
  <c r="N10" i="1"/>
  <c r="K10" i="1"/>
  <c r="K31" i="1" s="1"/>
  <c r="H10" i="1"/>
  <c r="H30" i="1" s="1"/>
  <c r="E10" i="1"/>
  <c r="E30" i="1" s="1"/>
  <c r="X9" i="1"/>
  <c r="X30" i="1" s="1"/>
  <c r="Q9" i="1"/>
  <c r="Q31" i="1" s="1"/>
  <c r="N9" i="1"/>
  <c r="N31" i="1" s="1"/>
  <c r="K9" i="1"/>
  <c r="H9" i="1"/>
  <c r="E9" i="1"/>
  <c r="P30" i="10" l="1"/>
  <c r="Q30" i="10"/>
  <c r="V29" i="8"/>
  <c r="V29" i="5"/>
  <c r="W29" i="5"/>
  <c r="W30" i="5"/>
  <c r="V29" i="4"/>
  <c r="W29" i="4"/>
  <c r="V30" i="4"/>
  <c r="P31" i="7"/>
  <c r="Q31" i="7"/>
  <c r="P30" i="7"/>
  <c r="P31" i="3"/>
  <c r="Q31" i="3"/>
  <c r="P30" i="3"/>
  <c r="Q30" i="3"/>
  <c r="Q30" i="2"/>
  <c r="R29" i="7"/>
  <c r="N30" i="1"/>
  <c r="K30" i="4"/>
  <c r="N30" i="5"/>
  <c r="Q30" i="6"/>
  <c r="Q30" i="8"/>
  <c r="H31" i="5"/>
  <c r="X31" i="5"/>
  <c r="K31" i="6"/>
  <c r="K31" i="8"/>
  <c r="H31" i="1"/>
  <c r="R29" i="2"/>
  <c r="R29" i="10"/>
  <c r="X29" i="1"/>
  <c r="Q30" i="1"/>
  <c r="N30" i="4"/>
  <c r="X29" i="5"/>
  <c r="Q30" i="5"/>
  <c r="E30" i="7"/>
  <c r="X31" i="4"/>
  <c r="N31" i="6"/>
  <c r="N31" i="8"/>
  <c r="Q31" i="4"/>
  <c r="R29" i="3"/>
  <c r="R30" i="3"/>
  <c r="H30" i="7"/>
  <c r="E30" i="5"/>
  <c r="X30" i="6"/>
  <c r="E31" i="1"/>
  <c r="X31" i="1"/>
  <c r="H30" i="2"/>
  <c r="E30" i="3"/>
  <c r="K30" i="7"/>
  <c r="H30" i="10"/>
</calcChain>
</file>

<file path=xl/sharedStrings.xml><?xml version="1.0" encoding="utf-8"?>
<sst xmlns="http://schemas.openxmlformats.org/spreadsheetml/2006/main" count="429" uniqueCount="99">
  <si>
    <t>CASH</t>
  </si>
  <si>
    <t>Mean</t>
  </si>
  <si>
    <t>3-MONTHS</t>
  </si>
  <si>
    <t>15-MONTHS</t>
  </si>
  <si>
    <t>SETTLEMENT</t>
  </si>
  <si>
    <t xml:space="preserve">    Sterling Equivalents</t>
  </si>
  <si>
    <t>BUYER</t>
  </si>
  <si>
    <t>SELLER</t>
  </si>
  <si>
    <t>Cash Seller's</t>
  </si>
  <si>
    <t>3mths Seller's</t>
  </si>
  <si>
    <t>Stg/$</t>
  </si>
  <si>
    <t>Average</t>
  </si>
  <si>
    <t>High</t>
  </si>
  <si>
    <t>Low</t>
  </si>
  <si>
    <t xml:space="preserve">Neither the LME nor any of its directors, officers or employees shall, except in the case of fraud or wilful neglect, be under any liability whatsoever either in </t>
  </si>
  <si>
    <t xml:space="preserve">contract or in tort in respect of any act or omission (including negligence) in relation to the preparation or publication of the data contained in the report </t>
  </si>
  <si>
    <t>EURO</t>
  </si>
  <si>
    <t>Yen</t>
  </si>
  <si>
    <t>Euro Equivalents</t>
  </si>
  <si>
    <t>LME DAILY OFFICIAL AND SETTLEMENT PRICES</t>
  </si>
  <si>
    <t>3MStg/$</t>
  </si>
  <si>
    <t xml:space="preserve">Exchange Rate </t>
  </si>
  <si>
    <t>DECEMBER 3</t>
  </si>
  <si>
    <t>DECEMBER 2</t>
  </si>
  <si>
    <t>DECEMBER 1</t>
  </si>
  <si>
    <t>LME NICKEL $USD/Tonne</t>
  </si>
  <si>
    <t>LME PRIMARY ALUMINIUM $USD/Tonne</t>
  </si>
  <si>
    <t>LME ZINC $USD/Tonne</t>
  </si>
  <si>
    <t>LME LEAD $USD/Tonne</t>
  </si>
  <si>
    <t>LME TIN $USD/Tonne</t>
  </si>
  <si>
    <t>LME NA ALLOY $USD/Tonne</t>
  </si>
  <si>
    <t>LME ALUMINIUM ALLOY $USD/Tonne</t>
  </si>
  <si>
    <t>LME COPPER $USD/Tonne</t>
  </si>
  <si>
    <t>LME COBALT $USD/Tonne</t>
  </si>
  <si>
    <t>TWAP - Trade weighted average price</t>
  </si>
  <si>
    <t>TWAP</t>
  </si>
  <si>
    <t xml:space="preserve"> LME ABR ZINC $USD/Tonne</t>
  </si>
  <si>
    <t xml:space="preserve"> LME ABR ALUMINIUM $USD/Tonne</t>
  </si>
  <si>
    <t xml:space="preserve"> LME ABR COPPER $USD/Tonne</t>
  </si>
  <si>
    <t>LME DAILY ASIAN BENCHMARK REFERENCE PRICES</t>
  </si>
  <si>
    <t>Market Operations</t>
  </si>
  <si>
    <t>Euro</t>
  </si>
  <si>
    <t xml:space="preserve">   Lead  3-months Seller:</t>
  </si>
  <si>
    <t>$/JY</t>
  </si>
  <si>
    <t xml:space="preserve">   Lead  Cash Seller &amp; Settlement:</t>
  </si>
  <si>
    <t xml:space="preserve">   Copper  3-months Seller:</t>
  </si>
  <si>
    <t xml:space="preserve">                    Exchange Rates  </t>
  </si>
  <si>
    <t xml:space="preserve">   Copper  Cash Seller &amp; Settlement:</t>
  </si>
  <si>
    <t xml:space="preserve">             Settlement Conversion</t>
  </si>
  <si>
    <t xml:space="preserve">  The following sterling equivalents have been calculated, on the basis of daily conversions: </t>
  </si>
  <si>
    <t>Nasaac</t>
  </si>
  <si>
    <t>SHG Zinc</t>
  </si>
  <si>
    <t>Tin</t>
  </si>
  <si>
    <t>Nickel</t>
  </si>
  <si>
    <t>Lead</t>
  </si>
  <si>
    <t>Copper</t>
  </si>
  <si>
    <t>Aluminium Alloy</t>
  </si>
  <si>
    <t>Primary Aluminium</t>
  </si>
  <si>
    <t>Conversion Rate</t>
  </si>
  <si>
    <t>Euro Settlement</t>
  </si>
  <si>
    <t>Metal</t>
  </si>
  <si>
    <t>LME AVERAGE SETTLEMENT PRICES IN EURO</t>
  </si>
  <si>
    <t>15-months Mean</t>
  </si>
  <si>
    <t>15-months Seller</t>
  </si>
  <si>
    <t>15-months Buyer</t>
  </si>
  <si>
    <t>December 3 Mean</t>
  </si>
  <si>
    <t>December 3 Seller</t>
  </si>
  <si>
    <t>December 3 Buyer</t>
  </si>
  <si>
    <t>December 2 Mean</t>
  </si>
  <si>
    <t>December 2 Seller</t>
  </si>
  <si>
    <t>December 1 Mean</t>
  </si>
  <si>
    <t>December 1 Seller</t>
  </si>
  <si>
    <t>December 1 Buyer</t>
  </si>
  <si>
    <t>3-months Mean</t>
  </si>
  <si>
    <t>3-months Seller</t>
  </si>
  <si>
    <t xml:space="preserve">Cash Mean  </t>
  </si>
  <si>
    <t xml:space="preserve"> &amp; Settlement</t>
  </si>
  <si>
    <t>Cash Seller</t>
  </si>
  <si>
    <t xml:space="preserve">Cash Buyer </t>
  </si>
  <si>
    <t>(dollars)</t>
  </si>
  <si>
    <t>Zinc</t>
  </si>
  <si>
    <t>Alloy</t>
  </si>
  <si>
    <t>Aluminium</t>
  </si>
  <si>
    <t>Molybdenum</t>
  </si>
  <si>
    <t xml:space="preserve">Cobalt </t>
  </si>
  <si>
    <t>Steel Billet</t>
  </si>
  <si>
    <t>NASAAC</t>
  </si>
  <si>
    <t>Special Hg</t>
  </si>
  <si>
    <t>Primary</t>
  </si>
  <si>
    <t xml:space="preserve">                AVERAGE OFFICIAL AND SETTLEMENT PRICES US$/TONNE</t>
  </si>
  <si>
    <t xml:space="preserve">             THE  LONDON  METAL  EXCHANGE  LIMITED</t>
  </si>
  <si>
    <t>TWAP Mean</t>
  </si>
  <si>
    <t>ABR</t>
  </si>
  <si>
    <t>AVERAGE OFFICIAL PRICES US$/TONNE</t>
  </si>
  <si>
    <t>THE  LONDON  METAL  EXCHANGE  LIMITED</t>
  </si>
  <si>
    <t>FOR THE MONTH OF APRIL 2025</t>
  </si>
  <si>
    <t>contract or in tort in respect of any act or omission (including negligence) in relation to the preparation or publication of the data contained in the report.</t>
  </si>
  <si>
    <t>3-months Buyer</t>
  </si>
  <si>
    <t>December 2 Buyer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</si>
</sst>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&quot;£&quot;#,##0.00;[Red]\-&quot;£&quot;#,##0.00"/>
    <numFmt numFmtId="165" formatCode="\$#,##0.00\ ;\(\$#,##0.00\)"/>
    <numFmt numFmtId="166" formatCode="\$#,##0.00\ "/>
    <numFmt numFmtId="167" formatCode="\$#,###.00"/>
    <numFmt numFmtId="168" formatCode="0.0000"/>
    <numFmt numFmtId="169" formatCode="#,##0.0000"/>
    <numFmt numFmtId="170" formatCode="[$$-409]#,##0.00"/>
    <numFmt numFmtId="171" formatCode="mmm/yyyy"/>
    <numFmt numFmtId="172" formatCode="&quot;$&quot;#,##0.00_);[Red]\(&quot;$&quot;#,##0.00\)"/>
    <numFmt numFmtId="173" formatCode="&quot;$&quot;#,##0.00_);\(&quot;$&quot;#,##0.00\)"/>
    <numFmt numFmtId="174" formatCode="\$#,##0.00"/>
    <numFmt numFmtId="175" formatCode="\£#,##0.00"/>
    <numFmt numFmtId="176" formatCode="mmm\-yyyy"/>
    <numFmt numFmtId="177" formatCode="mmmm\-yyyy"/>
  </numFmts>
  <fonts count="15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sz val="8.5"/>
      <name val="Times New Roman"/>
      <family val="1"/>
    </font>
    <font>
      <i/>
      <sz val="10"/>
      <name val="Times New Roman"/>
      <family val="1"/>
    </font>
    <font>
      <sz val="8.5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17" fontId="6" fillId="0" borderId="0" xfId="0" applyNumberFormat="1" applyFont="1"/>
    <xf numFmtId="0" fontId="4" fillId="0" borderId="0" xfId="0" applyFont="1"/>
    <xf numFmtId="0" fontId="2" fillId="0" borderId="1" xfId="0" applyFont="1" applyBorder="1" applyAlignment="1">
      <alignment horizontal="center"/>
    </xf>
    <xf numFmtId="0" fontId="0" fillId="0" borderId="0" xfId="0" applyProtection="1">
      <protection locked="0"/>
    </xf>
    <xf numFmtId="165" fontId="5" fillId="0" borderId="0" xfId="0" applyNumberFormat="1" applyFont="1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 applyProtection="1">
      <alignment horizontal="centerContinuous"/>
      <protection locked="0"/>
    </xf>
    <xf numFmtId="0" fontId="6" fillId="0" borderId="5" xfId="0" applyFont="1" applyBorder="1" applyAlignment="1">
      <alignment horizontal="center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9" xfId="0" applyFont="1" applyBorder="1" applyAlignment="1">
      <alignment horizontal="center"/>
    </xf>
    <xf numFmtId="168" fontId="4" fillId="0" borderId="19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168" fontId="4" fillId="0" borderId="20" xfId="0" applyNumberFormat="1" applyFont="1" applyBorder="1" applyAlignment="1">
      <alignment horizontal="center"/>
    </xf>
    <xf numFmtId="168" fontId="4" fillId="0" borderId="7" xfId="0" applyNumberFormat="1" applyFont="1" applyBorder="1" applyAlignment="1">
      <alignment horizontal="center"/>
    </xf>
    <xf numFmtId="170" fontId="4" fillId="0" borderId="9" xfId="0" applyNumberFormat="1" applyFont="1" applyBorder="1" applyAlignment="1">
      <alignment horizontal="center"/>
    </xf>
    <xf numFmtId="170" fontId="4" fillId="0" borderId="19" xfId="0" applyNumberFormat="1" applyFont="1" applyBorder="1" applyAlignment="1">
      <alignment horizontal="center"/>
    </xf>
    <xf numFmtId="170" fontId="4" fillId="0" borderId="8" xfId="0" applyNumberFormat="1" applyFont="1" applyBorder="1" applyAlignment="1">
      <alignment horizontal="center"/>
    </xf>
    <xf numFmtId="170" fontId="4" fillId="0" borderId="6" xfId="0" applyNumberFormat="1" applyFont="1" applyBorder="1" applyAlignment="1">
      <alignment horizontal="center"/>
    </xf>
    <xf numFmtId="165" fontId="6" fillId="0" borderId="6" xfId="0" applyNumberFormat="1" applyFont="1" applyBorder="1" applyAlignment="1">
      <alignment horizontal="center"/>
    </xf>
    <xf numFmtId="168" fontId="4" fillId="0" borderId="12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168" fontId="4" fillId="0" borderId="18" xfId="0" applyNumberFormat="1" applyFont="1" applyBorder="1" applyAlignment="1">
      <alignment horizontal="center"/>
    </xf>
    <xf numFmtId="168" fontId="4" fillId="0" borderId="2" xfId="0" applyNumberFormat="1" applyFont="1" applyBorder="1" applyAlignment="1">
      <alignment horizontal="center"/>
    </xf>
    <xf numFmtId="170" fontId="4" fillId="0" borderId="11" xfId="0" applyNumberFormat="1" applyFont="1" applyBorder="1" applyAlignment="1">
      <alignment horizontal="center"/>
    </xf>
    <xf numFmtId="170" fontId="4" fillId="0" borderId="12" xfId="0" applyNumberFormat="1" applyFont="1" applyBorder="1" applyAlignment="1">
      <alignment horizontal="center"/>
    </xf>
    <xf numFmtId="170" fontId="4" fillId="0" borderId="18" xfId="0" applyNumberFormat="1" applyFont="1" applyBorder="1" applyAlignment="1">
      <alignment horizontal="center"/>
    </xf>
    <xf numFmtId="170" fontId="4" fillId="0" borderId="17" xfId="0" applyNumberFormat="1" applyFont="1" applyBorder="1" applyAlignment="1">
      <alignment horizontal="center"/>
    </xf>
    <xf numFmtId="165" fontId="6" fillId="0" borderId="10" xfId="0" applyNumberFormat="1" applyFont="1" applyBorder="1" applyAlignment="1">
      <alignment horizontal="center"/>
    </xf>
    <xf numFmtId="168" fontId="4" fillId="0" borderId="14" xfId="0" applyNumberFormat="1" applyFont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168" fontId="4" fillId="0" borderId="15" xfId="0" applyNumberFormat="1" applyFont="1" applyBorder="1" applyAlignment="1">
      <alignment horizontal="center"/>
    </xf>
    <xf numFmtId="168" fontId="4" fillId="0" borderId="21" xfId="0" applyNumberFormat="1" applyFont="1" applyBorder="1" applyAlignment="1">
      <alignment horizontal="center"/>
    </xf>
    <xf numFmtId="170" fontId="4" fillId="0" borderId="16" xfId="0" applyNumberFormat="1" applyFont="1" applyBorder="1" applyAlignment="1">
      <alignment horizontal="center"/>
    </xf>
    <xf numFmtId="170" fontId="4" fillId="0" borderId="14" xfId="0" applyNumberFormat="1" applyFont="1" applyBorder="1" applyAlignment="1">
      <alignment horizontal="center"/>
    </xf>
    <xf numFmtId="170" fontId="4" fillId="0" borderId="13" xfId="0" applyNumberFormat="1" applyFont="1" applyBorder="1" applyAlignment="1">
      <alignment horizontal="center"/>
    </xf>
    <xf numFmtId="170" fontId="4" fillId="0" borderId="4" xfId="0" applyNumberFormat="1" applyFont="1" applyBorder="1" applyAlignment="1">
      <alignment horizontal="center"/>
    </xf>
    <xf numFmtId="165" fontId="6" fillId="0" borderId="4" xfId="0" applyNumberFormat="1" applyFont="1" applyBorder="1" applyAlignment="1">
      <alignment horizontal="center"/>
    </xf>
    <xf numFmtId="4" fontId="8" fillId="0" borderId="11" xfId="0" applyNumberFormat="1" applyFont="1" applyBorder="1" applyAlignment="1" applyProtection="1">
      <alignment horizontal="center"/>
      <protection locked="0"/>
    </xf>
    <xf numFmtId="166" fontId="8" fillId="0" borderId="1" xfId="0" applyNumberFormat="1" applyFont="1" applyBorder="1" applyAlignment="1">
      <alignment horizontal="center"/>
    </xf>
    <xf numFmtId="166" fontId="8" fillId="0" borderId="0" xfId="0" applyNumberFormat="1" applyFont="1" applyAlignment="1" applyProtection="1">
      <alignment horizontal="center"/>
      <protection locked="0"/>
    </xf>
    <xf numFmtId="166" fontId="8" fillId="0" borderId="10" xfId="0" applyNumberFormat="1" applyFont="1" applyBorder="1" applyAlignment="1" applyProtection="1">
      <alignment horizontal="center"/>
      <protection locked="0"/>
    </xf>
    <xf numFmtId="15" fontId="4" fillId="0" borderId="10" xfId="0" applyNumberFormat="1" applyFont="1" applyBorder="1"/>
    <xf numFmtId="169" fontId="8" fillId="0" borderId="12" xfId="0" applyNumberFormat="1" applyFont="1" applyBorder="1" applyAlignment="1">
      <alignment horizontal="center"/>
    </xf>
    <xf numFmtId="4" fontId="8" fillId="0" borderId="11" xfId="0" applyNumberFormat="1" applyFont="1" applyBorder="1" applyAlignment="1">
      <alignment horizontal="center"/>
    </xf>
    <xf numFmtId="2" fontId="8" fillId="0" borderId="0" xfId="0" applyNumberFormat="1" applyFont="1" applyAlignment="1" applyProtection="1">
      <alignment horizontal="center"/>
      <protection locked="0"/>
    </xf>
    <xf numFmtId="168" fontId="8" fillId="0" borderId="0" xfId="0" applyNumberFormat="1" applyFont="1" applyAlignment="1" applyProtection="1">
      <alignment horizontal="center"/>
      <protection locked="0"/>
    </xf>
    <xf numFmtId="167" fontId="8" fillId="0" borderId="11" xfId="0" applyNumberFormat="1" applyFont="1" applyBorder="1" applyAlignment="1">
      <alignment horizontal="center"/>
    </xf>
    <xf numFmtId="168" fontId="8" fillId="0" borderId="15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4" fontId="4" fillId="0" borderId="7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>
      <alignment horizontal="center"/>
    </xf>
    <xf numFmtId="165" fontId="4" fillId="0" borderId="6" xfId="0" applyNumberFormat="1" applyFont="1" applyBorder="1"/>
    <xf numFmtId="165" fontId="4" fillId="0" borderId="4" xfId="0" applyNumberFormat="1" applyFont="1" applyBorder="1"/>
    <xf numFmtId="165" fontId="6" fillId="0" borderId="0" xfId="0" applyNumberFormat="1" applyFont="1"/>
    <xf numFmtId="166" fontId="2" fillId="0" borderId="19" xfId="0" applyNumberFormat="1" applyFont="1" applyBorder="1" applyAlignment="1">
      <alignment horizontal="right"/>
    </xf>
    <xf numFmtId="165" fontId="1" fillId="0" borderId="24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right"/>
    </xf>
    <xf numFmtId="165" fontId="1" fillId="0" borderId="17" xfId="0" applyNumberFormat="1" applyFont="1" applyBorder="1" applyAlignment="1">
      <alignment horizontal="center"/>
    </xf>
    <xf numFmtId="166" fontId="2" fillId="0" borderId="14" xfId="0" applyNumberFormat="1" applyFont="1" applyBorder="1" applyAlignment="1">
      <alignment horizontal="right"/>
    </xf>
    <xf numFmtId="165" fontId="1" fillId="0" borderId="21" xfId="0" applyNumberFormat="1" applyFont="1" applyBorder="1" applyAlignment="1">
      <alignment horizontal="center"/>
    </xf>
    <xf numFmtId="166" fontId="8" fillId="0" borderId="1" xfId="0" applyNumberFormat="1" applyFont="1" applyBorder="1" applyAlignment="1">
      <alignment horizontal="right"/>
    </xf>
    <xf numFmtId="14" fontId="2" fillId="0" borderId="17" xfId="0" applyNumberFormat="1" applyFont="1" applyBorder="1"/>
    <xf numFmtId="4" fontId="2" fillId="0" borderId="26" xfId="0" applyNumberFormat="1" applyFont="1" applyBorder="1" applyAlignment="1" applyProtection="1">
      <alignment horizontal="center"/>
      <protection locked="0"/>
    </xf>
    <xf numFmtId="165" fontId="2" fillId="0" borderId="27" xfId="0" applyNumberFormat="1" applyFont="1" applyBorder="1"/>
    <xf numFmtId="4" fontId="6" fillId="0" borderId="28" xfId="0" applyNumberFormat="1" applyFont="1" applyBorder="1" applyAlignment="1" applyProtection="1">
      <alignment horizontal="center"/>
      <protection locked="0"/>
    </xf>
    <xf numFmtId="165" fontId="2" fillId="0" borderId="29" xfId="0" applyNumberFormat="1" applyFont="1" applyBorder="1"/>
    <xf numFmtId="4" fontId="2" fillId="0" borderId="1" xfId="0" applyNumberFormat="1" applyFont="1" applyBorder="1" applyProtection="1">
      <protection locked="0"/>
    </xf>
    <xf numFmtId="171" fontId="1" fillId="0" borderId="10" xfId="0" applyNumberFormat="1" applyFont="1" applyBorder="1"/>
    <xf numFmtId="0" fontId="6" fillId="0" borderId="0" xfId="0" applyFont="1"/>
    <xf numFmtId="0" fontId="9" fillId="0" borderId="30" xfId="0" applyFont="1" applyBorder="1" applyAlignment="1">
      <alignment horizontal="centerContinuous"/>
    </xf>
    <xf numFmtId="0" fontId="9" fillId="0" borderId="31" xfId="0" applyFont="1" applyBorder="1" applyAlignment="1">
      <alignment horizontal="centerContinuous"/>
    </xf>
    <xf numFmtId="0" fontId="9" fillId="0" borderId="32" xfId="0" applyFont="1" applyBorder="1" applyAlignment="1">
      <alignment horizontal="centerContinuous"/>
    </xf>
    <xf numFmtId="0" fontId="10" fillId="0" borderId="33" xfId="0" applyFont="1" applyBorder="1" applyAlignment="1">
      <alignment horizontal="centerContinuous"/>
    </xf>
    <xf numFmtId="166" fontId="9" fillId="0" borderId="34" xfId="0" applyNumberFormat="1" applyFont="1" applyBorder="1" applyAlignment="1">
      <alignment horizontal="centerContinuous"/>
    </xf>
    <xf numFmtId="0" fontId="9" fillId="0" borderId="34" xfId="0" applyFont="1" applyBorder="1" applyAlignment="1">
      <alignment horizontal="centerContinuous"/>
    </xf>
    <xf numFmtId="166" fontId="10" fillId="0" borderId="34" xfId="0" applyNumberFormat="1" applyFont="1" applyBorder="1" applyAlignment="1">
      <alignment horizontal="centerContinuous"/>
    </xf>
    <xf numFmtId="172" fontId="10" fillId="0" borderId="34" xfId="0" applyNumberFormat="1" applyFont="1" applyBorder="1" applyAlignment="1">
      <alignment horizontal="centerContinuous"/>
    </xf>
    <xf numFmtId="173" fontId="10" fillId="0" borderId="34" xfId="0" applyNumberFormat="1" applyFont="1" applyBorder="1" applyAlignment="1">
      <alignment horizontal="centerContinuous"/>
    </xf>
    <xf numFmtId="174" fontId="10" fillId="0" borderId="34" xfId="0" applyNumberFormat="1" applyFont="1" applyBorder="1" applyAlignment="1">
      <alignment horizontal="centerContinuous"/>
    </xf>
    <xf numFmtId="0" fontId="9" fillId="0" borderId="35" xfId="0" applyFont="1" applyBorder="1" applyAlignment="1">
      <alignment horizontal="centerContinuous"/>
    </xf>
    <xf numFmtId="172" fontId="4" fillId="0" borderId="0" xfId="0" applyNumberFormat="1" applyFont="1" applyAlignment="1">
      <alignment horizontal="left"/>
    </xf>
    <xf numFmtId="0" fontId="11" fillId="0" borderId="0" xfId="0" applyFont="1"/>
    <xf numFmtId="168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4" fontId="4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175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2" fontId="4" fillId="0" borderId="36" xfId="0" applyNumberFormat="1" applyFont="1" applyBorder="1" applyAlignment="1">
      <alignment horizontal="right"/>
    </xf>
    <xf numFmtId="0" fontId="4" fillId="0" borderId="37" xfId="0" applyFont="1" applyBorder="1"/>
    <xf numFmtId="0" fontId="4" fillId="0" borderId="29" xfId="0" applyFont="1" applyBorder="1"/>
    <xf numFmtId="0" fontId="4" fillId="0" borderId="38" xfId="0" applyFont="1" applyBorder="1"/>
    <xf numFmtId="2" fontId="4" fillId="0" borderId="39" xfId="0" applyNumberFormat="1" applyFont="1" applyBorder="1" applyAlignment="1">
      <alignment horizontal="right"/>
    </xf>
    <xf numFmtId="4" fontId="4" fillId="0" borderId="39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4" fontId="4" fillId="0" borderId="14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7" fontId="6" fillId="0" borderId="0" xfId="0" applyNumberFormat="1" applyFont="1" applyAlignment="1">
      <alignment horizontal="center"/>
    </xf>
    <xf numFmtId="17" fontId="6" fillId="0" borderId="0" xfId="0" applyNumberFormat="1" applyFont="1" applyAlignment="1">
      <alignment horizontal="left"/>
    </xf>
    <xf numFmtId="2" fontId="4" fillId="0" borderId="40" xfId="0" applyNumberFormat="1" applyFont="1" applyBorder="1" applyAlignment="1">
      <alignment horizontal="right"/>
    </xf>
    <xf numFmtId="2" fontId="4" fillId="0" borderId="20" xfId="0" applyNumberFormat="1" applyFont="1" applyBorder="1" applyAlignment="1">
      <alignment horizontal="right"/>
    </xf>
    <xf numFmtId="0" fontId="4" fillId="0" borderId="24" xfId="0" applyFont="1" applyBorder="1"/>
    <xf numFmtId="2" fontId="4" fillId="0" borderId="26" xfId="0" applyNumberFormat="1" applyFont="1" applyBorder="1" applyAlignment="1">
      <alignment horizontal="right"/>
    </xf>
    <xf numFmtId="2" fontId="4" fillId="0" borderId="41" xfId="0" applyNumberFormat="1" applyFont="1" applyBorder="1" applyAlignment="1">
      <alignment horizontal="right"/>
    </xf>
    <xf numFmtId="0" fontId="4" fillId="0" borderId="27" xfId="0" applyFont="1" applyBorder="1"/>
    <xf numFmtId="4" fontId="4" fillId="0" borderId="25" xfId="0" applyNumberFormat="1" applyFont="1" applyBorder="1"/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0" xfId="0" applyFont="1" applyBorder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4" xfId="0" applyFont="1" applyBorder="1"/>
    <xf numFmtId="176" fontId="4" fillId="0" borderId="0" xfId="0" applyNumberFormat="1" applyFont="1" applyAlignment="1">
      <alignment horizontal="center"/>
    </xf>
    <xf numFmtId="177" fontId="6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/>
    <xf numFmtId="177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4" fontId="4" fillId="0" borderId="0" xfId="0" applyNumberFormat="1" applyFont="1"/>
    <xf numFmtId="0" fontId="0" fillId="2" borderId="0" xfId="0" applyFill="1"/>
    <xf numFmtId="0" fontId="9" fillId="2" borderId="30" xfId="0" applyFont="1" applyFill="1" applyBorder="1" applyAlignment="1">
      <alignment horizontal="centerContinuous"/>
    </xf>
    <xf numFmtId="0" fontId="9" fillId="2" borderId="31" xfId="0" applyFont="1" applyFill="1" applyBorder="1" applyAlignment="1">
      <alignment horizontal="centerContinuous"/>
    </xf>
    <xf numFmtId="0" fontId="9" fillId="2" borderId="32" xfId="0" applyFont="1" applyFill="1" applyBorder="1" applyAlignment="1">
      <alignment horizontal="centerContinuous"/>
    </xf>
    <xf numFmtId="0" fontId="10" fillId="2" borderId="33" xfId="0" applyFont="1" applyFill="1" applyBorder="1" applyAlignment="1">
      <alignment horizontal="centerContinuous"/>
    </xf>
    <xf numFmtId="166" fontId="9" fillId="2" borderId="34" xfId="0" applyNumberFormat="1" applyFont="1" applyFill="1" applyBorder="1" applyAlignment="1">
      <alignment horizontal="centerContinuous"/>
    </xf>
    <xf numFmtId="0" fontId="9" fillId="2" borderId="34" xfId="0" applyFont="1" applyFill="1" applyBorder="1" applyAlignment="1">
      <alignment horizontal="centerContinuous"/>
    </xf>
    <xf numFmtId="166" fontId="10" fillId="2" borderId="34" xfId="0" applyNumberFormat="1" applyFont="1" applyFill="1" applyBorder="1" applyAlignment="1">
      <alignment horizontal="centerContinuous"/>
    </xf>
    <xf numFmtId="172" fontId="10" fillId="2" borderId="34" xfId="0" applyNumberFormat="1" applyFont="1" applyFill="1" applyBorder="1" applyAlignment="1">
      <alignment horizontal="centerContinuous"/>
    </xf>
    <xf numFmtId="173" fontId="10" fillId="2" borderId="34" xfId="0" applyNumberFormat="1" applyFont="1" applyFill="1" applyBorder="1" applyAlignment="1">
      <alignment horizontal="centerContinuous"/>
    </xf>
    <xf numFmtId="174" fontId="10" fillId="2" borderId="34" xfId="0" applyNumberFormat="1" applyFont="1" applyFill="1" applyBorder="1" applyAlignment="1">
      <alignment horizontal="centerContinuous"/>
    </xf>
    <xf numFmtId="0" fontId="9" fillId="2" borderId="35" xfId="0" applyFont="1" applyFill="1" applyBorder="1" applyAlignment="1">
      <alignment horizontal="centerContinuous"/>
    </xf>
    <xf numFmtId="0" fontId="2" fillId="2" borderId="0" xfId="0" applyFont="1" applyFill="1"/>
    <xf numFmtId="172" fontId="2" fillId="2" borderId="0" xfId="0" applyNumberFormat="1" applyFont="1" applyFill="1" applyAlignment="1">
      <alignment horizontal="left"/>
    </xf>
    <xf numFmtId="168" fontId="2" fillId="2" borderId="43" xfId="0" applyNumberFormat="1" applyFont="1" applyFill="1" applyBorder="1"/>
    <xf numFmtId="2" fontId="2" fillId="2" borderId="43" xfId="0" applyNumberFormat="1" applyFont="1" applyFill="1" applyBorder="1"/>
    <xf numFmtId="175" fontId="2" fillId="2" borderId="43" xfId="0" applyNumberFormat="1" applyFont="1" applyFill="1" applyBorder="1"/>
    <xf numFmtId="0" fontId="2" fillId="2" borderId="43" xfId="0" applyFont="1" applyFill="1" applyBorder="1"/>
    <xf numFmtId="0" fontId="6" fillId="2" borderId="43" xfId="0" applyFont="1" applyFill="1" applyBorder="1"/>
    <xf numFmtId="0" fontId="13" fillId="2" borderId="43" xfId="0" applyFont="1" applyFill="1" applyBorder="1"/>
    <xf numFmtId="4" fontId="2" fillId="2" borderId="41" xfId="0" applyNumberFormat="1" applyFont="1" applyFill="1" applyBorder="1" applyAlignment="1">
      <alignment horizontal="right"/>
    </xf>
    <xf numFmtId="0" fontId="2" fillId="2" borderId="41" xfId="0" applyFont="1" applyFill="1" applyBorder="1"/>
    <xf numFmtId="4" fontId="2" fillId="2" borderId="25" xfId="0" applyNumberFormat="1" applyFont="1" applyFill="1" applyBorder="1" applyAlignment="1">
      <alignment horizontal="right"/>
    </xf>
    <xf numFmtId="0" fontId="2" fillId="2" borderId="25" xfId="0" applyFont="1" applyFill="1" applyBorder="1"/>
    <xf numFmtId="0" fontId="2" fillId="2" borderId="0" xfId="0" applyFont="1" applyFill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41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176" fontId="4" fillId="2" borderId="0" xfId="0" applyNumberFormat="1" applyFont="1" applyFill="1" applyAlignment="1">
      <alignment horizontal="center"/>
    </xf>
    <xf numFmtId="177" fontId="6" fillId="2" borderId="0" xfId="0" applyNumberFormat="1" applyFont="1" applyFill="1" applyAlignment="1">
      <alignment horizontal="center"/>
    </xf>
    <xf numFmtId="17" fontId="6" fillId="2" borderId="0" xfId="0" applyNumberFormat="1" applyFont="1" applyFill="1"/>
    <xf numFmtId="0" fontId="1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/>
    <xf numFmtId="0" fontId="14" fillId="2" borderId="0" xfId="0" applyFont="1" applyFill="1"/>
    <xf numFmtId="177" fontId="2" fillId="2" borderId="0" xfId="0" applyNumberFormat="1" applyFont="1" applyFill="1" applyAlignment="1">
      <alignment horizontal="center"/>
    </xf>
    <xf numFmtId="0" fontId="5" fillId="2" borderId="0" xfId="0" applyFont="1" applyFill="1"/>
    <xf numFmtId="2" fontId="8" fillId="0" borderId="14" xfId="0" applyNumberFormat="1" applyFont="1" applyBorder="1" applyAlignment="1" applyProtection="1">
      <alignment horizontal="center"/>
      <protection locked="0"/>
    </xf>
    <xf numFmtId="4" fontId="6" fillId="0" borderId="16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23" xfId="0" applyNumberFormat="1" applyFont="1" applyBorder="1" applyAlignment="1" applyProtection="1">
      <alignment horizontal="center"/>
      <protection locked="0"/>
    </xf>
    <xf numFmtId="4" fontId="6" fillId="0" borderId="45" xfId="0" applyNumberFormat="1" applyFont="1" applyBorder="1" applyAlignment="1" applyProtection="1">
      <alignment horizontal="center"/>
      <protection locked="0"/>
    </xf>
    <xf numFmtId="4" fontId="6" fillId="0" borderId="22" xfId="0" applyNumberFormat="1" applyFont="1" applyBorder="1" applyAlignment="1" applyProtection="1">
      <alignment horizontal="center"/>
      <protection locked="0"/>
    </xf>
    <xf numFmtId="4" fontId="6" fillId="0" borderId="4" xfId="0" applyNumberFormat="1" applyFont="1" applyBorder="1" applyAlignment="1" applyProtection="1">
      <alignment horizontal="center"/>
      <protection locked="0"/>
    </xf>
    <xf numFmtId="4" fontId="6" fillId="0" borderId="44" xfId="0" applyNumberFormat="1" applyFont="1" applyBorder="1" applyAlignment="1" applyProtection="1">
      <alignment horizontal="center"/>
      <protection locked="0"/>
    </xf>
    <xf numFmtId="4" fontId="6" fillId="0" borderId="15" xfId="0" applyNumberFormat="1" applyFont="1" applyBorder="1" applyAlignment="1" applyProtection="1">
      <alignment horizontal="center"/>
      <protection locked="0"/>
    </xf>
    <xf numFmtId="49" fontId="6" fillId="0" borderId="4" xfId="0" applyNumberFormat="1" applyFont="1" applyBorder="1" applyAlignment="1">
      <alignment horizontal="center"/>
    </xf>
    <xf numFmtId="49" fontId="6" fillId="0" borderId="15" xfId="0" applyNumberFormat="1" applyFont="1" applyBorder="1" applyAlignment="1">
      <alignment horizontal="center"/>
    </xf>
    <xf numFmtId="49" fontId="6" fillId="0" borderId="44" xfId="0" applyNumberFormat="1" applyFont="1" applyBorder="1" applyAlignment="1">
      <alignment horizontal="center"/>
    </xf>
    <xf numFmtId="165" fontId="1" fillId="0" borderId="4" xfId="0" applyNumberFormat="1" applyFont="1" applyBorder="1"/>
    <xf numFmtId="0" fontId="0" fillId="0" borderId="44" xfId="0" applyBorder="1"/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Y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32</v>
      </c>
    </row>
    <row r="6" spans="1:25" ht="13.5" thickBot="1" x14ac:dyDescent="0.25">
      <c r="B6" s="1">
        <v>45748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45748</v>
      </c>
      <c r="C9" s="44">
        <v>9651.5</v>
      </c>
      <c r="D9" s="43">
        <v>9652</v>
      </c>
      <c r="E9" s="42">
        <f t="shared" ref="E9:E28" si="0">AVERAGE(C9:D9)</f>
        <v>9651.75</v>
      </c>
      <c r="F9" s="44">
        <v>9703</v>
      </c>
      <c r="G9" s="43">
        <v>9703.5</v>
      </c>
      <c r="H9" s="42">
        <f t="shared" ref="H9:H28" si="1">AVERAGE(F9:G9)</f>
        <v>9703.25</v>
      </c>
      <c r="I9" s="44">
        <v>9700</v>
      </c>
      <c r="J9" s="43">
        <v>9710</v>
      </c>
      <c r="K9" s="42">
        <f t="shared" ref="K9:K28" si="2">AVERAGE(I9:J9)</f>
        <v>9705</v>
      </c>
      <c r="L9" s="44">
        <v>9725</v>
      </c>
      <c r="M9" s="43">
        <v>9735</v>
      </c>
      <c r="N9" s="42">
        <f t="shared" ref="N9:N28" si="3">AVERAGE(L9:M9)</f>
        <v>9730</v>
      </c>
      <c r="O9" s="44">
        <v>9765</v>
      </c>
      <c r="P9" s="43">
        <v>9775</v>
      </c>
      <c r="Q9" s="42">
        <f t="shared" ref="Q9:Q28" si="4">AVERAGE(O9:P9)</f>
        <v>9770</v>
      </c>
      <c r="R9" s="50">
        <v>9652</v>
      </c>
      <c r="S9" s="49">
        <v>1.2890999999999999</v>
      </c>
      <c r="T9" s="51">
        <v>1.0782</v>
      </c>
      <c r="U9" s="48">
        <v>149.19999999999999</v>
      </c>
      <c r="V9" s="41">
        <v>7487.39</v>
      </c>
      <c r="W9" s="41">
        <v>7527.93</v>
      </c>
      <c r="X9" s="47">
        <f t="shared" ref="X9:X28" si="5">R9/T9</f>
        <v>8951.9569653125582</v>
      </c>
      <c r="Y9" s="46">
        <v>1.2889999999999999</v>
      </c>
    </row>
    <row r="10" spans="1:25" x14ac:dyDescent="0.2">
      <c r="B10" s="45">
        <v>45749</v>
      </c>
      <c r="C10" s="44">
        <v>9645.5</v>
      </c>
      <c r="D10" s="43">
        <v>9646</v>
      </c>
      <c r="E10" s="42">
        <f t="shared" si="0"/>
        <v>9645.75</v>
      </c>
      <c r="F10" s="44">
        <v>9690</v>
      </c>
      <c r="G10" s="43">
        <v>9695</v>
      </c>
      <c r="H10" s="42">
        <f t="shared" si="1"/>
        <v>9692.5</v>
      </c>
      <c r="I10" s="44">
        <v>9685</v>
      </c>
      <c r="J10" s="43">
        <v>9695</v>
      </c>
      <c r="K10" s="42">
        <f t="shared" si="2"/>
        <v>9690</v>
      </c>
      <c r="L10" s="44">
        <v>9725</v>
      </c>
      <c r="M10" s="43">
        <v>9735</v>
      </c>
      <c r="N10" s="42">
        <f t="shared" si="3"/>
        <v>9730</v>
      </c>
      <c r="O10" s="44">
        <v>9765</v>
      </c>
      <c r="P10" s="43">
        <v>9775</v>
      </c>
      <c r="Q10" s="42">
        <f t="shared" si="4"/>
        <v>9770</v>
      </c>
      <c r="R10" s="50">
        <v>9646</v>
      </c>
      <c r="S10" s="49">
        <v>1.2948</v>
      </c>
      <c r="T10" s="49">
        <v>1.0803</v>
      </c>
      <c r="U10" s="48">
        <v>149.22</v>
      </c>
      <c r="V10" s="41">
        <v>7449.8</v>
      </c>
      <c r="W10" s="41">
        <v>7488.22</v>
      </c>
      <c r="X10" s="47">
        <f t="shared" si="5"/>
        <v>8929.0012033694347</v>
      </c>
      <c r="Y10" s="46">
        <v>1.2947</v>
      </c>
    </row>
    <row r="11" spans="1:25" x14ac:dyDescent="0.2">
      <c r="B11" s="45">
        <v>45750</v>
      </c>
      <c r="C11" s="44">
        <v>9396</v>
      </c>
      <c r="D11" s="43">
        <v>9397</v>
      </c>
      <c r="E11" s="42">
        <f t="shared" si="0"/>
        <v>9396.5</v>
      </c>
      <c r="F11" s="44">
        <v>9441.5</v>
      </c>
      <c r="G11" s="43">
        <v>9442</v>
      </c>
      <c r="H11" s="42">
        <f t="shared" si="1"/>
        <v>9441.75</v>
      </c>
      <c r="I11" s="44">
        <v>9440</v>
      </c>
      <c r="J11" s="43">
        <v>9450</v>
      </c>
      <c r="K11" s="42">
        <f t="shared" si="2"/>
        <v>9445</v>
      </c>
      <c r="L11" s="44">
        <v>9475</v>
      </c>
      <c r="M11" s="43">
        <v>9485</v>
      </c>
      <c r="N11" s="42">
        <f t="shared" si="3"/>
        <v>9480</v>
      </c>
      <c r="O11" s="44">
        <v>9515</v>
      </c>
      <c r="P11" s="43">
        <v>9525</v>
      </c>
      <c r="Q11" s="42">
        <f t="shared" si="4"/>
        <v>9520</v>
      </c>
      <c r="R11" s="50">
        <v>9397</v>
      </c>
      <c r="S11" s="49">
        <v>1.3174999999999999</v>
      </c>
      <c r="T11" s="49">
        <v>1.1088</v>
      </c>
      <c r="U11" s="48">
        <v>146.05000000000001</v>
      </c>
      <c r="V11" s="41">
        <v>7132.45</v>
      </c>
      <c r="W11" s="41">
        <v>7166.6</v>
      </c>
      <c r="X11" s="47">
        <f t="shared" si="5"/>
        <v>8474.9278499278498</v>
      </c>
      <c r="Y11" s="46">
        <v>1.3174999999999999</v>
      </c>
    </row>
    <row r="12" spans="1:25" x14ac:dyDescent="0.2">
      <c r="B12" s="45">
        <v>45751</v>
      </c>
      <c r="C12" s="44">
        <v>8830</v>
      </c>
      <c r="D12" s="43">
        <v>8830.5</v>
      </c>
      <c r="E12" s="42">
        <f t="shared" si="0"/>
        <v>8830.25</v>
      </c>
      <c r="F12" s="44">
        <v>8895</v>
      </c>
      <c r="G12" s="43">
        <v>8900</v>
      </c>
      <c r="H12" s="42">
        <f t="shared" si="1"/>
        <v>8897.5</v>
      </c>
      <c r="I12" s="44">
        <v>9090</v>
      </c>
      <c r="J12" s="43">
        <v>9100</v>
      </c>
      <c r="K12" s="42">
        <f t="shared" si="2"/>
        <v>9095</v>
      </c>
      <c r="L12" s="44">
        <v>9160</v>
      </c>
      <c r="M12" s="43">
        <v>9170</v>
      </c>
      <c r="N12" s="42">
        <f t="shared" si="3"/>
        <v>9165</v>
      </c>
      <c r="O12" s="44">
        <v>9220</v>
      </c>
      <c r="P12" s="43">
        <v>9230</v>
      </c>
      <c r="Q12" s="42">
        <f t="shared" si="4"/>
        <v>9225</v>
      </c>
      <c r="R12" s="50">
        <v>8830.5</v>
      </c>
      <c r="S12" s="49">
        <v>1.3021</v>
      </c>
      <c r="T12" s="49">
        <v>1.1060000000000001</v>
      </c>
      <c r="U12" s="48">
        <v>145.4</v>
      </c>
      <c r="V12" s="41">
        <v>6781.74</v>
      </c>
      <c r="W12" s="41">
        <v>6835.64</v>
      </c>
      <c r="X12" s="47">
        <f t="shared" si="5"/>
        <v>7984.1772151898731</v>
      </c>
      <c r="Y12" s="46">
        <v>1.302</v>
      </c>
    </row>
    <row r="13" spans="1:25" x14ac:dyDescent="0.2">
      <c r="B13" s="45">
        <v>45754</v>
      </c>
      <c r="C13" s="44">
        <v>8820</v>
      </c>
      <c r="D13" s="43">
        <v>8825</v>
      </c>
      <c r="E13" s="42">
        <f t="shared" si="0"/>
        <v>8822.5</v>
      </c>
      <c r="F13" s="44">
        <v>8865</v>
      </c>
      <c r="G13" s="43">
        <v>8870</v>
      </c>
      <c r="H13" s="42">
        <f t="shared" si="1"/>
        <v>8867.5</v>
      </c>
      <c r="I13" s="44">
        <v>9040</v>
      </c>
      <c r="J13" s="43">
        <v>9050</v>
      </c>
      <c r="K13" s="42">
        <f t="shared" si="2"/>
        <v>9045</v>
      </c>
      <c r="L13" s="44">
        <v>9130</v>
      </c>
      <c r="M13" s="43">
        <v>9140</v>
      </c>
      <c r="N13" s="42">
        <f t="shared" si="3"/>
        <v>9135</v>
      </c>
      <c r="O13" s="44">
        <v>9190</v>
      </c>
      <c r="P13" s="43">
        <v>9200</v>
      </c>
      <c r="Q13" s="42">
        <f t="shared" si="4"/>
        <v>9195</v>
      </c>
      <c r="R13" s="50">
        <v>8825</v>
      </c>
      <c r="S13" s="49">
        <v>1.2825</v>
      </c>
      <c r="T13" s="49">
        <v>1.097</v>
      </c>
      <c r="U13" s="48">
        <v>146.38999999999999</v>
      </c>
      <c r="V13" s="41">
        <v>6881.09</v>
      </c>
      <c r="W13" s="41">
        <v>6916.18</v>
      </c>
      <c r="X13" s="47">
        <f t="shared" si="5"/>
        <v>8044.6672743846857</v>
      </c>
      <c r="Y13" s="46">
        <v>1.2825</v>
      </c>
    </row>
    <row r="14" spans="1:25" x14ac:dyDescent="0.2">
      <c r="B14" s="45">
        <v>45755</v>
      </c>
      <c r="C14" s="44">
        <v>8758</v>
      </c>
      <c r="D14" s="43">
        <v>8760</v>
      </c>
      <c r="E14" s="42">
        <f t="shared" si="0"/>
        <v>8759</v>
      </c>
      <c r="F14" s="44">
        <v>8813</v>
      </c>
      <c r="G14" s="43">
        <v>8814</v>
      </c>
      <c r="H14" s="42">
        <f t="shared" si="1"/>
        <v>8813.5</v>
      </c>
      <c r="I14" s="44">
        <v>8965</v>
      </c>
      <c r="J14" s="43">
        <v>8975</v>
      </c>
      <c r="K14" s="42">
        <f t="shared" si="2"/>
        <v>8970</v>
      </c>
      <c r="L14" s="44">
        <v>9040</v>
      </c>
      <c r="M14" s="43">
        <v>9050</v>
      </c>
      <c r="N14" s="42">
        <f t="shared" si="3"/>
        <v>9045</v>
      </c>
      <c r="O14" s="44">
        <v>9100</v>
      </c>
      <c r="P14" s="43">
        <v>9110</v>
      </c>
      <c r="Q14" s="42">
        <f t="shared" si="4"/>
        <v>9105</v>
      </c>
      <c r="R14" s="50">
        <v>8760</v>
      </c>
      <c r="S14" s="49">
        <v>1.2779</v>
      </c>
      <c r="T14" s="49">
        <v>1.0933999999999999</v>
      </c>
      <c r="U14" s="48">
        <v>146.91</v>
      </c>
      <c r="V14" s="41">
        <v>6855</v>
      </c>
      <c r="W14" s="41">
        <v>6897.25</v>
      </c>
      <c r="X14" s="47">
        <f t="shared" si="5"/>
        <v>8011.7066032558996</v>
      </c>
      <c r="Y14" s="46">
        <v>1.2779</v>
      </c>
    </row>
    <row r="15" spans="1:25" x14ac:dyDescent="0.2">
      <c r="B15" s="45">
        <v>45756</v>
      </c>
      <c r="C15" s="44">
        <v>8538</v>
      </c>
      <c r="D15" s="43">
        <v>8539</v>
      </c>
      <c r="E15" s="42">
        <f t="shared" si="0"/>
        <v>8538.5</v>
      </c>
      <c r="F15" s="44">
        <v>8585</v>
      </c>
      <c r="G15" s="43">
        <v>8590</v>
      </c>
      <c r="H15" s="42">
        <f t="shared" si="1"/>
        <v>8587.5</v>
      </c>
      <c r="I15" s="44">
        <v>8735</v>
      </c>
      <c r="J15" s="43">
        <v>8745</v>
      </c>
      <c r="K15" s="42">
        <f t="shared" si="2"/>
        <v>8740</v>
      </c>
      <c r="L15" s="44">
        <v>8820</v>
      </c>
      <c r="M15" s="43">
        <v>8830</v>
      </c>
      <c r="N15" s="42">
        <f t="shared" si="3"/>
        <v>8825</v>
      </c>
      <c r="O15" s="44">
        <v>8880</v>
      </c>
      <c r="P15" s="43">
        <v>8890</v>
      </c>
      <c r="Q15" s="42">
        <f t="shared" si="4"/>
        <v>8885</v>
      </c>
      <c r="R15" s="50">
        <v>8539</v>
      </c>
      <c r="S15" s="49">
        <v>1.2774000000000001</v>
      </c>
      <c r="T15" s="49">
        <v>1.1035999999999999</v>
      </c>
      <c r="U15" s="48">
        <v>144.66</v>
      </c>
      <c r="V15" s="41">
        <v>6684.67</v>
      </c>
      <c r="W15" s="41">
        <v>6724.07</v>
      </c>
      <c r="X15" s="47">
        <f t="shared" si="5"/>
        <v>7737.4048568321859</v>
      </c>
      <c r="Y15" s="46">
        <v>1.2775000000000001</v>
      </c>
    </row>
    <row r="16" spans="1:25" x14ac:dyDescent="0.2">
      <c r="B16" s="45">
        <v>45757</v>
      </c>
      <c r="C16" s="44">
        <v>8976</v>
      </c>
      <c r="D16" s="43">
        <v>8978</v>
      </c>
      <c r="E16" s="42">
        <f t="shared" si="0"/>
        <v>8977</v>
      </c>
      <c r="F16" s="44">
        <v>8981</v>
      </c>
      <c r="G16" s="43">
        <v>8986</v>
      </c>
      <c r="H16" s="42">
        <f t="shared" si="1"/>
        <v>8983.5</v>
      </c>
      <c r="I16" s="44">
        <v>9105</v>
      </c>
      <c r="J16" s="43">
        <v>9115</v>
      </c>
      <c r="K16" s="42">
        <f t="shared" si="2"/>
        <v>9110</v>
      </c>
      <c r="L16" s="44">
        <v>9180</v>
      </c>
      <c r="M16" s="43">
        <v>9190</v>
      </c>
      <c r="N16" s="42">
        <f t="shared" si="3"/>
        <v>9185</v>
      </c>
      <c r="O16" s="44">
        <v>9245</v>
      </c>
      <c r="P16" s="43">
        <v>9255</v>
      </c>
      <c r="Q16" s="42">
        <f t="shared" si="4"/>
        <v>9250</v>
      </c>
      <c r="R16" s="50">
        <v>8978</v>
      </c>
      <c r="S16" s="49">
        <v>1.2931999999999999</v>
      </c>
      <c r="T16" s="49">
        <v>1.107</v>
      </c>
      <c r="U16" s="48">
        <v>145.54</v>
      </c>
      <c r="V16" s="41">
        <v>6942.47</v>
      </c>
      <c r="W16" s="41">
        <v>6947.58</v>
      </c>
      <c r="X16" s="47">
        <f t="shared" si="5"/>
        <v>8110.2077687443543</v>
      </c>
      <c r="Y16" s="46">
        <v>1.2934000000000001</v>
      </c>
    </row>
    <row r="17" spans="2:25" x14ac:dyDescent="0.2">
      <c r="B17" s="45">
        <v>45758</v>
      </c>
      <c r="C17" s="44">
        <v>9175</v>
      </c>
      <c r="D17" s="43">
        <v>9180</v>
      </c>
      <c r="E17" s="42">
        <f t="shared" si="0"/>
        <v>9177.5</v>
      </c>
      <c r="F17" s="44">
        <v>9159</v>
      </c>
      <c r="G17" s="43">
        <v>9160</v>
      </c>
      <c r="H17" s="42">
        <f t="shared" si="1"/>
        <v>9159.5</v>
      </c>
      <c r="I17" s="44">
        <v>9215</v>
      </c>
      <c r="J17" s="43">
        <v>9225</v>
      </c>
      <c r="K17" s="42">
        <f t="shared" si="2"/>
        <v>9220</v>
      </c>
      <c r="L17" s="44">
        <v>9280</v>
      </c>
      <c r="M17" s="43">
        <v>9290</v>
      </c>
      <c r="N17" s="42">
        <f t="shared" si="3"/>
        <v>9285</v>
      </c>
      <c r="O17" s="44">
        <v>9345</v>
      </c>
      <c r="P17" s="43">
        <v>9355</v>
      </c>
      <c r="Q17" s="42">
        <f t="shared" si="4"/>
        <v>9350</v>
      </c>
      <c r="R17" s="50">
        <v>9180</v>
      </c>
      <c r="S17" s="49">
        <v>1.3089</v>
      </c>
      <c r="T17" s="49">
        <v>1.1328</v>
      </c>
      <c r="U17" s="48">
        <v>142.63</v>
      </c>
      <c r="V17" s="41">
        <v>7013.52</v>
      </c>
      <c r="W17" s="41">
        <v>6997.71</v>
      </c>
      <c r="X17" s="47">
        <f t="shared" si="5"/>
        <v>8103.8135593220341</v>
      </c>
      <c r="Y17" s="46">
        <v>1.3089999999999999</v>
      </c>
    </row>
    <row r="18" spans="2:25" x14ac:dyDescent="0.2">
      <c r="B18" s="45">
        <v>45761</v>
      </c>
      <c r="C18" s="44">
        <v>9212</v>
      </c>
      <c r="D18" s="43">
        <v>9212.5</v>
      </c>
      <c r="E18" s="42">
        <f t="shared" si="0"/>
        <v>9212.25</v>
      </c>
      <c r="F18" s="44">
        <v>9238</v>
      </c>
      <c r="G18" s="43">
        <v>9240</v>
      </c>
      <c r="H18" s="42">
        <f t="shared" si="1"/>
        <v>9239</v>
      </c>
      <c r="I18" s="44">
        <v>9305</v>
      </c>
      <c r="J18" s="43">
        <v>9315</v>
      </c>
      <c r="K18" s="42">
        <f t="shared" si="2"/>
        <v>9310</v>
      </c>
      <c r="L18" s="44">
        <v>9360</v>
      </c>
      <c r="M18" s="43">
        <v>9370</v>
      </c>
      <c r="N18" s="42">
        <f t="shared" si="3"/>
        <v>9365</v>
      </c>
      <c r="O18" s="44">
        <v>9410</v>
      </c>
      <c r="P18" s="43">
        <v>9420</v>
      </c>
      <c r="Q18" s="42">
        <f t="shared" si="4"/>
        <v>9415</v>
      </c>
      <c r="R18" s="50">
        <v>9212.5</v>
      </c>
      <c r="S18" s="49">
        <v>1.3176000000000001</v>
      </c>
      <c r="T18" s="49">
        <v>1.1385000000000001</v>
      </c>
      <c r="U18" s="48">
        <v>143.24</v>
      </c>
      <c r="V18" s="41">
        <v>6991.88</v>
      </c>
      <c r="W18" s="41">
        <v>7011.69</v>
      </c>
      <c r="X18" s="47">
        <f t="shared" si="5"/>
        <v>8091.7874396135257</v>
      </c>
      <c r="Y18" s="46">
        <v>1.3178000000000001</v>
      </c>
    </row>
    <row r="19" spans="2:25" x14ac:dyDescent="0.2">
      <c r="B19" s="45">
        <v>45762</v>
      </c>
      <c r="C19" s="44">
        <v>9093</v>
      </c>
      <c r="D19" s="43">
        <v>9094</v>
      </c>
      <c r="E19" s="42">
        <f t="shared" si="0"/>
        <v>9093.5</v>
      </c>
      <c r="F19" s="44">
        <v>9145</v>
      </c>
      <c r="G19" s="43">
        <v>9150</v>
      </c>
      <c r="H19" s="42">
        <f t="shared" si="1"/>
        <v>9147.5</v>
      </c>
      <c r="I19" s="44">
        <v>9235</v>
      </c>
      <c r="J19" s="43">
        <v>9245</v>
      </c>
      <c r="K19" s="42">
        <f t="shared" si="2"/>
        <v>9240</v>
      </c>
      <c r="L19" s="44">
        <v>9290</v>
      </c>
      <c r="M19" s="43">
        <v>9300</v>
      </c>
      <c r="N19" s="42">
        <f t="shared" si="3"/>
        <v>9295</v>
      </c>
      <c r="O19" s="44">
        <v>9340</v>
      </c>
      <c r="P19" s="43">
        <v>9350</v>
      </c>
      <c r="Q19" s="42">
        <f t="shared" si="4"/>
        <v>9345</v>
      </c>
      <c r="R19" s="50">
        <v>9094</v>
      </c>
      <c r="S19" s="49">
        <v>1.3231999999999999</v>
      </c>
      <c r="T19" s="49">
        <v>1.1327</v>
      </c>
      <c r="U19" s="48">
        <v>142.9</v>
      </c>
      <c r="V19" s="41">
        <v>6872.73</v>
      </c>
      <c r="W19" s="41">
        <v>6914.53</v>
      </c>
      <c r="X19" s="47">
        <f t="shared" si="5"/>
        <v>8028.6042200052971</v>
      </c>
      <c r="Y19" s="46">
        <v>1.3232999999999999</v>
      </c>
    </row>
    <row r="20" spans="2:25" x14ac:dyDescent="0.2">
      <c r="B20" s="45">
        <v>45763</v>
      </c>
      <c r="C20" s="44">
        <v>9082</v>
      </c>
      <c r="D20" s="43">
        <v>9083</v>
      </c>
      <c r="E20" s="42">
        <f t="shared" si="0"/>
        <v>9082.5</v>
      </c>
      <c r="F20" s="44">
        <v>9118</v>
      </c>
      <c r="G20" s="43">
        <v>9119</v>
      </c>
      <c r="H20" s="42">
        <f t="shared" si="1"/>
        <v>9118.5</v>
      </c>
      <c r="I20" s="44">
        <v>9200</v>
      </c>
      <c r="J20" s="43">
        <v>9210</v>
      </c>
      <c r="K20" s="42">
        <f t="shared" si="2"/>
        <v>9205</v>
      </c>
      <c r="L20" s="44">
        <v>9255</v>
      </c>
      <c r="M20" s="43">
        <v>9265</v>
      </c>
      <c r="N20" s="42">
        <f t="shared" si="3"/>
        <v>9260</v>
      </c>
      <c r="O20" s="44">
        <v>9305</v>
      </c>
      <c r="P20" s="43">
        <v>9315</v>
      </c>
      <c r="Q20" s="42">
        <f t="shared" si="4"/>
        <v>9310</v>
      </c>
      <c r="R20" s="50">
        <v>9083</v>
      </c>
      <c r="S20" s="49">
        <v>1.3271999999999999</v>
      </c>
      <c r="T20" s="49">
        <v>1.1364000000000001</v>
      </c>
      <c r="U20" s="48">
        <v>142.66</v>
      </c>
      <c r="V20" s="41">
        <v>6843.73</v>
      </c>
      <c r="W20" s="41">
        <v>6869.82</v>
      </c>
      <c r="X20" s="47">
        <f t="shared" si="5"/>
        <v>7992.7842309046109</v>
      </c>
      <c r="Y20" s="46">
        <v>1.3273999999999999</v>
      </c>
    </row>
    <row r="21" spans="2:25" x14ac:dyDescent="0.2">
      <c r="B21" s="45">
        <v>45764</v>
      </c>
      <c r="C21" s="44">
        <v>9103</v>
      </c>
      <c r="D21" s="43">
        <v>9104</v>
      </c>
      <c r="E21" s="42">
        <f t="shared" si="0"/>
        <v>9103.5</v>
      </c>
      <c r="F21" s="44">
        <v>9132</v>
      </c>
      <c r="G21" s="43">
        <v>9134</v>
      </c>
      <c r="H21" s="42">
        <f t="shared" si="1"/>
        <v>9133</v>
      </c>
      <c r="I21" s="44">
        <v>9195</v>
      </c>
      <c r="J21" s="43">
        <v>9205</v>
      </c>
      <c r="K21" s="42">
        <f t="shared" si="2"/>
        <v>9200</v>
      </c>
      <c r="L21" s="44">
        <v>9250</v>
      </c>
      <c r="M21" s="43">
        <v>9260</v>
      </c>
      <c r="N21" s="42">
        <f t="shared" si="3"/>
        <v>9255</v>
      </c>
      <c r="O21" s="44">
        <v>9290</v>
      </c>
      <c r="P21" s="43">
        <v>9300</v>
      </c>
      <c r="Q21" s="42">
        <f t="shared" si="4"/>
        <v>9295</v>
      </c>
      <c r="R21" s="50">
        <v>9104</v>
      </c>
      <c r="S21" s="49">
        <v>1.3227</v>
      </c>
      <c r="T21" s="49">
        <v>1.1355999999999999</v>
      </c>
      <c r="U21" s="48">
        <v>142.6</v>
      </c>
      <c r="V21" s="41">
        <v>6882.89</v>
      </c>
      <c r="W21" s="41">
        <v>6904.01</v>
      </c>
      <c r="X21" s="47">
        <f t="shared" si="5"/>
        <v>8016.907361747094</v>
      </c>
      <c r="Y21" s="46">
        <v>1.323</v>
      </c>
    </row>
    <row r="22" spans="2:25" x14ac:dyDescent="0.2">
      <c r="B22" s="45">
        <v>45769</v>
      </c>
      <c r="C22" s="44">
        <v>9293</v>
      </c>
      <c r="D22" s="43">
        <v>9293.5</v>
      </c>
      <c r="E22" s="42">
        <f t="shared" si="0"/>
        <v>9293.25</v>
      </c>
      <c r="F22" s="44">
        <v>9315.5</v>
      </c>
      <c r="G22" s="43">
        <v>9316.5</v>
      </c>
      <c r="H22" s="42">
        <f t="shared" si="1"/>
        <v>9316</v>
      </c>
      <c r="I22" s="44">
        <v>9375</v>
      </c>
      <c r="J22" s="43">
        <v>9385</v>
      </c>
      <c r="K22" s="42">
        <f t="shared" si="2"/>
        <v>9380</v>
      </c>
      <c r="L22" s="44">
        <v>9430</v>
      </c>
      <c r="M22" s="43">
        <v>9440</v>
      </c>
      <c r="N22" s="42">
        <f t="shared" si="3"/>
        <v>9435</v>
      </c>
      <c r="O22" s="44">
        <v>9470</v>
      </c>
      <c r="P22" s="43">
        <v>9480</v>
      </c>
      <c r="Q22" s="42">
        <f t="shared" si="4"/>
        <v>9475</v>
      </c>
      <c r="R22" s="50">
        <v>9293.5</v>
      </c>
      <c r="S22" s="49">
        <v>1.3378000000000001</v>
      </c>
      <c r="T22" s="49">
        <v>1.1486000000000001</v>
      </c>
      <c r="U22" s="48">
        <v>140.26</v>
      </c>
      <c r="V22" s="41">
        <v>6946.85</v>
      </c>
      <c r="W22" s="41">
        <v>6962.48</v>
      </c>
      <c r="X22" s="47">
        <f t="shared" si="5"/>
        <v>8091.1544488943055</v>
      </c>
      <c r="Y22" s="46">
        <v>1.3381000000000001</v>
      </c>
    </row>
    <row r="23" spans="2:25" x14ac:dyDescent="0.2">
      <c r="B23" s="45">
        <v>45770</v>
      </c>
      <c r="C23" s="44">
        <v>9416</v>
      </c>
      <c r="D23" s="43">
        <v>9416.5</v>
      </c>
      <c r="E23" s="42">
        <f t="shared" si="0"/>
        <v>9416.25</v>
      </c>
      <c r="F23" s="44">
        <v>9435</v>
      </c>
      <c r="G23" s="43">
        <v>9437</v>
      </c>
      <c r="H23" s="42">
        <f t="shared" si="1"/>
        <v>9436</v>
      </c>
      <c r="I23" s="44">
        <v>9455</v>
      </c>
      <c r="J23" s="43">
        <v>9465</v>
      </c>
      <c r="K23" s="42">
        <f t="shared" si="2"/>
        <v>9460</v>
      </c>
      <c r="L23" s="44">
        <v>9510</v>
      </c>
      <c r="M23" s="43">
        <v>9520</v>
      </c>
      <c r="N23" s="42">
        <f t="shared" si="3"/>
        <v>9515</v>
      </c>
      <c r="O23" s="44">
        <v>9555</v>
      </c>
      <c r="P23" s="43">
        <v>9565</v>
      </c>
      <c r="Q23" s="42">
        <f t="shared" si="4"/>
        <v>9560</v>
      </c>
      <c r="R23" s="50">
        <v>9416.5</v>
      </c>
      <c r="S23" s="49">
        <v>1.33</v>
      </c>
      <c r="T23" s="49">
        <v>1.141</v>
      </c>
      <c r="U23" s="48">
        <v>141.66</v>
      </c>
      <c r="V23" s="41">
        <v>7080.08</v>
      </c>
      <c r="W23" s="41">
        <v>7093.36</v>
      </c>
      <c r="X23" s="47">
        <f t="shared" si="5"/>
        <v>8252.8483786152501</v>
      </c>
      <c r="Y23" s="46">
        <v>1.3304</v>
      </c>
    </row>
    <row r="24" spans="2:25" x14ac:dyDescent="0.2">
      <c r="B24" s="45">
        <v>45771</v>
      </c>
      <c r="C24" s="44">
        <v>9410</v>
      </c>
      <c r="D24" s="43">
        <v>9410.5</v>
      </c>
      <c r="E24" s="42">
        <f t="shared" si="0"/>
        <v>9410.25</v>
      </c>
      <c r="F24" s="44">
        <v>9415</v>
      </c>
      <c r="G24" s="43">
        <v>9420</v>
      </c>
      <c r="H24" s="42">
        <f t="shared" si="1"/>
        <v>9417.5</v>
      </c>
      <c r="I24" s="44">
        <v>9420</v>
      </c>
      <c r="J24" s="43">
        <v>9430</v>
      </c>
      <c r="K24" s="42">
        <f t="shared" si="2"/>
        <v>9425</v>
      </c>
      <c r="L24" s="44">
        <v>9475</v>
      </c>
      <c r="M24" s="43">
        <v>9485</v>
      </c>
      <c r="N24" s="42">
        <f t="shared" si="3"/>
        <v>9480</v>
      </c>
      <c r="O24" s="44">
        <v>9520</v>
      </c>
      <c r="P24" s="43">
        <v>9530</v>
      </c>
      <c r="Q24" s="42">
        <f t="shared" si="4"/>
        <v>9525</v>
      </c>
      <c r="R24" s="50">
        <v>9410.5</v>
      </c>
      <c r="S24" s="49">
        <v>1.3309</v>
      </c>
      <c r="T24" s="49">
        <v>1.1373</v>
      </c>
      <c r="U24" s="48">
        <v>142.6</v>
      </c>
      <c r="V24" s="41">
        <v>7070.78</v>
      </c>
      <c r="W24" s="41">
        <v>7075.79</v>
      </c>
      <c r="X24" s="47">
        <f t="shared" si="5"/>
        <v>8274.4218763738681</v>
      </c>
      <c r="Y24" s="46">
        <v>1.3312999999999999</v>
      </c>
    </row>
    <row r="25" spans="2:25" x14ac:dyDescent="0.2">
      <c r="B25" s="45">
        <v>45772</v>
      </c>
      <c r="C25" s="44">
        <v>9363.5</v>
      </c>
      <c r="D25" s="43">
        <v>9364</v>
      </c>
      <c r="E25" s="42">
        <f t="shared" si="0"/>
        <v>9363.75</v>
      </c>
      <c r="F25" s="44">
        <v>9365</v>
      </c>
      <c r="G25" s="43">
        <v>9369</v>
      </c>
      <c r="H25" s="42">
        <f t="shared" si="1"/>
        <v>9367</v>
      </c>
      <c r="I25" s="44">
        <v>9360</v>
      </c>
      <c r="J25" s="43">
        <v>9370</v>
      </c>
      <c r="K25" s="42">
        <f t="shared" si="2"/>
        <v>9365</v>
      </c>
      <c r="L25" s="44">
        <v>9410</v>
      </c>
      <c r="M25" s="43">
        <v>9420</v>
      </c>
      <c r="N25" s="42">
        <f t="shared" si="3"/>
        <v>9415</v>
      </c>
      <c r="O25" s="44">
        <v>9450</v>
      </c>
      <c r="P25" s="43">
        <v>9460</v>
      </c>
      <c r="Q25" s="42">
        <f t="shared" si="4"/>
        <v>9455</v>
      </c>
      <c r="R25" s="50">
        <v>9364</v>
      </c>
      <c r="S25" s="49">
        <v>1.3307</v>
      </c>
      <c r="T25" s="49">
        <v>1.135</v>
      </c>
      <c r="U25" s="48">
        <v>143.38</v>
      </c>
      <c r="V25" s="41">
        <v>7036.9</v>
      </c>
      <c r="W25" s="41">
        <v>7038.54</v>
      </c>
      <c r="X25" s="47">
        <f t="shared" si="5"/>
        <v>8250.2202643171804</v>
      </c>
      <c r="Y25" s="46">
        <v>1.3310999999999999</v>
      </c>
    </row>
    <row r="26" spans="2:25" x14ac:dyDescent="0.2">
      <c r="B26" s="45">
        <v>45775</v>
      </c>
      <c r="C26" s="44">
        <v>9365</v>
      </c>
      <c r="D26" s="43">
        <v>9365.5</v>
      </c>
      <c r="E26" s="42">
        <f t="shared" si="0"/>
        <v>9365.25</v>
      </c>
      <c r="F26" s="44">
        <v>9369</v>
      </c>
      <c r="G26" s="43">
        <v>9370</v>
      </c>
      <c r="H26" s="42">
        <f t="shared" si="1"/>
        <v>9369.5</v>
      </c>
      <c r="I26" s="44">
        <v>9355</v>
      </c>
      <c r="J26" s="43">
        <v>9365</v>
      </c>
      <c r="K26" s="42">
        <f t="shared" si="2"/>
        <v>9360</v>
      </c>
      <c r="L26" s="44">
        <v>9400</v>
      </c>
      <c r="M26" s="43">
        <v>9410</v>
      </c>
      <c r="N26" s="42">
        <f t="shared" si="3"/>
        <v>9405</v>
      </c>
      <c r="O26" s="44">
        <v>9440</v>
      </c>
      <c r="P26" s="43">
        <v>9450</v>
      </c>
      <c r="Q26" s="42">
        <f t="shared" si="4"/>
        <v>9445</v>
      </c>
      <c r="R26" s="50">
        <v>9365.5</v>
      </c>
      <c r="S26" s="49">
        <v>1.3338000000000001</v>
      </c>
      <c r="T26" s="49">
        <v>1.1352</v>
      </c>
      <c r="U26" s="48">
        <v>143.38</v>
      </c>
      <c r="V26" s="41">
        <v>7021.67</v>
      </c>
      <c r="W26" s="41">
        <v>7022.94</v>
      </c>
      <c r="X26" s="47">
        <f t="shared" si="5"/>
        <v>8250.08809020437</v>
      </c>
      <c r="Y26" s="46">
        <v>1.3342000000000001</v>
      </c>
    </row>
    <row r="27" spans="2:25" x14ac:dyDescent="0.2">
      <c r="B27" s="45">
        <v>45776</v>
      </c>
      <c r="C27" s="44">
        <v>9486.5</v>
      </c>
      <c r="D27" s="43">
        <v>9487.5</v>
      </c>
      <c r="E27" s="42">
        <f t="shared" si="0"/>
        <v>9487</v>
      </c>
      <c r="F27" s="44">
        <v>9460</v>
      </c>
      <c r="G27" s="43">
        <v>9465</v>
      </c>
      <c r="H27" s="42">
        <f t="shared" si="1"/>
        <v>9462.5</v>
      </c>
      <c r="I27" s="44">
        <v>9385</v>
      </c>
      <c r="J27" s="43">
        <v>9395</v>
      </c>
      <c r="K27" s="42">
        <f t="shared" si="2"/>
        <v>9390</v>
      </c>
      <c r="L27" s="44">
        <v>9435</v>
      </c>
      <c r="M27" s="43">
        <v>9445</v>
      </c>
      <c r="N27" s="42">
        <f t="shared" si="3"/>
        <v>9440</v>
      </c>
      <c r="O27" s="44">
        <v>9475</v>
      </c>
      <c r="P27" s="43">
        <v>9485</v>
      </c>
      <c r="Q27" s="42">
        <f t="shared" si="4"/>
        <v>9480</v>
      </c>
      <c r="R27" s="50">
        <v>9487.5</v>
      </c>
      <c r="S27" s="49">
        <v>1.3385</v>
      </c>
      <c r="T27" s="49">
        <v>1.1375999999999999</v>
      </c>
      <c r="U27" s="48">
        <v>142.74</v>
      </c>
      <c r="V27" s="41">
        <v>7088.16</v>
      </c>
      <c r="W27" s="41">
        <v>7069.24</v>
      </c>
      <c r="X27" s="47">
        <f t="shared" si="5"/>
        <v>8339.9261603375526</v>
      </c>
      <c r="Y27" s="46">
        <v>1.3389</v>
      </c>
    </row>
    <row r="28" spans="2:25" x14ac:dyDescent="0.2">
      <c r="B28" s="45">
        <v>45777</v>
      </c>
      <c r="C28" s="44">
        <v>9203</v>
      </c>
      <c r="D28" s="43">
        <v>9204</v>
      </c>
      <c r="E28" s="42">
        <f t="shared" si="0"/>
        <v>9203.5</v>
      </c>
      <c r="F28" s="44">
        <v>9206</v>
      </c>
      <c r="G28" s="43">
        <v>9207</v>
      </c>
      <c r="H28" s="42">
        <f t="shared" si="1"/>
        <v>9206.5</v>
      </c>
      <c r="I28" s="44">
        <v>9170</v>
      </c>
      <c r="J28" s="43">
        <v>9180</v>
      </c>
      <c r="K28" s="42">
        <f t="shared" si="2"/>
        <v>9175</v>
      </c>
      <c r="L28" s="44">
        <v>9220</v>
      </c>
      <c r="M28" s="43">
        <v>9230</v>
      </c>
      <c r="N28" s="42">
        <f t="shared" si="3"/>
        <v>9225</v>
      </c>
      <c r="O28" s="44">
        <v>9260</v>
      </c>
      <c r="P28" s="43">
        <v>9270</v>
      </c>
      <c r="Q28" s="42">
        <f t="shared" si="4"/>
        <v>9265</v>
      </c>
      <c r="R28" s="50">
        <v>9204</v>
      </c>
      <c r="S28" s="49">
        <v>1.3357000000000001</v>
      </c>
      <c r="T28" s="49">
        <v>1.1374</v>
      </c>
      <c r="U28" s="48">
        <v>143.02000000000001</v>
      </c>
      <c r="V28" s="41">
        <v>6890.77</v>
      </c>
      <c r="W28" s="41">
        <v>6890.44</v>
      </c>
      <c r="X28" s="47">
        <f t="shared" si="5"/>
        <v>8092.1399683488662</v>
      </c>
      <c r="Y28" s="46">
        <v>1.3362000000000001</v>
      </c>
    </row>
    <row r="29" spans="2:25" x14ac:dyDescent="0.2">
      <c r="B29" s="40" t="s">
        <v>11</v>
      </c>
      <c r="C29" s="39">
        <f>ROUND(AVERAGE(C9:C28),2)</f>
        <v>9190.85</v>
      </c>
      <c r="D29" s="38">
        <f>ROUND(AVERAGE(D9:D28),2)</f>
        <v>9192.1299999999992</v>
      </c>
      <c r="E29" s="37">
        <f>ROUND(AVERAGE(C29:D29),2)</f>
        <v>9191.49</v>
      </c>
      <c r="F29" s="39">
        <f>ROUND(AVERAGE(F9:F28),2)</f>
        <v>9216.5499999999993</v>
      </c>
      <c r="G29" s="38">
        <f>ROUND(AVERAGE(G9:G28),2)</f>
        <v>9219.4</v>
      </c>
      <c r="H29" s="37">
        <f>ROUND(AVERAGE(F29:G29),2)</f>
        <v>9217.98</v>
      </c>
      <c r="I29" s="39">
        <f>ROUND(AVERAGE(I9:I28),2)</f>
        <v>9271.5</v>
      </c>
      <c r="J29" s="38">
        <f>ROUND(AVERAGE(J9:J28),2)</f>
        <v>9281.5</v>
      </c>
      <c r="K29" s="37">
        <f>ROUND(AVERAGE(I29:J29),2)</f>
        <v>9276.5</v>
      </c>
      <c r="L29" s="39">
        <f>ROUND(AVERAGE(L9:L28),2)</f>
        <v>9328.5</v>
      </c>
      <c r="M29" s="38">
        <f>ROUND(AVERAGE(M9:M28),2)</f>
        <v>9338.5</v>
      </c>
      <c r="N29" s="37">
        <f>ROUND(AVERAGE(L29:M29),2)</f>
        <v>9333.5</v>
      </c>
      <c r="O29" s="39">
        <f>ROUND(AVERAGE(O9:O28),2)</f>
        <v>9377</v>
      </c>
      <c r="P29" s="38">
        <f>ROUND(AVERAGE(P9:P28),2)</f>
        <v>9387</v>
      </c>
      <c r="Q29" s="37">
        <f>ROUND(AVERAGE(O29:P29),2)</f>
        <v>9382</v>
      </c>
      <c r="R29" s="36">
        <f>ROUND(AVERAGE(R9:R28),2)</f>
        <v>9192.1299999999992</v>
      </c>
      <c r="S29" s="35">
        <f>ROUND(AVERAGE(S9:S28),4)</f>
        <v>1.3136000000000001</v>
      </c>
      <c r="T29" s="34">
        <f>ROUND(AVERAGE(T9:T28),4)</f>
        <v>1.1211</v>
      </c>
      <c r="U29" s="167">
        <f>ROUND(AVERAGE(U9:U28),2)</f>
        <v>144.22</v>
      </c>
      <c r="V29" s="33">
        <f>AVERAGE(V9:V28)</f>
        <v>6997.7284999999993</v>
      </c>
      <c r="W29" s="33">
        <f>AVERAGE(W9:W28)</f>
        <v>7017.7009999999991</v>
      </c>
      <c r="X29" s="33">
        <f>AVERAGE(X9:X28)</f>
        <v>8201.4372867850416</v>
      </c>
      <c r="Y29" s="32">
        <f>AVERAGE(Y9:Y28)</f>
        <v>1.3137599999999998</v>
      </c>
    </row>
    <row r="30" spans="2:25" x14ac:dyDescent="0.2">
      <c r="B30" s="31" t="s">
        <v>12</v>
      </c>
      <c r="C30" s="30">
        <f t="shared" ref="C30:Y30" si="6">MAX(C9:C28)</f>
        <v>9651.5</v>
      </c>
      <c r="D30" s="29">
        <f t="shared" si="6"/>
        <v>9652</v>
      </c>
      <c r="E30" s="28">
        <f t="shared" si="6"/>
        <v>9651.75</v>
      </c>
      <c r="F30" s="30">
        <f t="shared" si="6"/>
        <v>9703</v>
      </c>
      <c r="G30" s="29">
        <f t="shared" si="6"/>
        <v>9703.5</v>
      </c>
      <c r="H30" s="28">
        <f t="shared" si="6"/>
        <v>9703.25</v>
      </c>
      <c r="I30" s="30">
        <f t="shared" si="6"/>
        <v>9700</v>
      </c>
      <c r="J30" s="29">
        <f t="shared" si="6"/>
        <v>9710</v>
      </c>
      <c r="K30" s="28">
        <f t="shared" si="6"/>
        <v>9705</v>
      </c>
      <c r="L30" s="30">
        <f t="shared" si="6"/>
        <v>9725</v>
      </c>
      <c r="M30" s="29">
        <f t="shared" si="6"/>
        <v>9735</v>
      </c>
      <c r="N30" s="28">
        <f t="shared" si="6"/>
        <v>9730</v>
      </c>
      <c r="O30" s="30">
        <f t="shared" si="6"/>
        <v>9765</v>
      </c>
      <c r="P30" s="29">
        <f t="shared" si="6"/>
        <v>9775</v>
      </c>
      <c r="Q30" s="28">
        <f t="shared" si="6"/>
        <v>9770</v>
      </c>
      <c r="R30" s="27">
        <f t="shared" si="6"/>
        <v>9652</v>
      </c>
      <c r="S30" s="26">
        <f t="shared" si="6"/>
        <v>1.3385</v>
      </c>
      <c r="T30" s="25">
        <f t="shared" si="6"/>
        <v>1.1486000000000001</v>
      </c>
      <c r="U30" s="24">
        <f t="shared" si="6"/>
        <v>149.22</v>
      </c>
      <c r="V30" s="23">
        <f t="shared" si="6"/>
        <v>7487.39</v>
      </c>
      <c r="W30" s="23">
        <f t="shared" si="6"/>
        <v>7527.93</v>
      </c>
      <c r="X30" s="23">
        <f t="shared" si="6"/>
        <v>8951.9569653125582</v>
      </c>
      <c r="Y30" s="22">
        <f t="shared" si="6"/>
        <v>1.3389</v>
      </c>
    </row>
    <row r="31" spans="2:25" ht="13.5" thickBot="1" x14ac:dyDescent="0.25">
      <c r="B31" s="21" t="s">
        <v>13</v>
      </c>
      <c r="C31" s="20">
        <f t="shared" ref="C31:Y31" si="7">MIN(C9:C28)</f>
        <v>8538</v>
      </c>
      <c r="D31" s="19">
        <f t="shared" si="7"/>
        <v>8539</v>
      </c>
      <c r="E31" s="18">
        <f t="shared" si="7"/>
        <v>8538.5</v>
      </c>
      <c r="F31" s="20">
        <f t="shared" si="7"/>
        <v>8585</v>
      </c>
      <c r="G31" s="19">
        <f t="shared" si="7"/>
        <v>8590</v>
      </c>
      <c r="H31" s="18">
        <f t="shared" si="7"/>
        <v>8587.5</v>
      </c>
      <c r="I31" s="20">
        <f t="shared" si="7"/>
        <v>8735</v>
      </c>
      <c r="J31" s="19">
        <f t="shared" si="7"/>
        <v>8745</v>
      </c>
      <c r="K31" s="18">
        <f t="shared" si="7"/>
        <v>8740</v>
      </c>
      <c r="L31" s="20">
        <f t="shared" si="7"/>
        <v>8820</v>
      </c>
      <c r="M31" s="19">
        <f t="shared" si="7"/>
        <v>8830</v>
      </c>
      <c r="N31" s="18">
        <f t="shared" si="7"/>
        <v>8825</v>
      </c>
      <c r="O31" s="20">
        <f t="shared" si="7"/>
        <v>8880</v>
      </c>
      <c r="P31" s="19">
        <f t="shared" si="7"/>
        <v>8890</v>
      </c>
      <c r="Q31" s="18">
        <f t="shared" si="7"/>
        <v>8885</v>
      </c>
      <c r="R31" s="17">
        <f t="shared" si="7"/>
        <v>8539</v>
      </c>
      <c r="S31" s="16">
        <f t="shared" si="7"/>
        <v>1.2774000000000001</v>
      </c>
      <c r="T31" s="15">
        <f t="shared" si="7"/>
        <v>1.0782</v>
      </c>
      <c r="U31" s="14">
        <f t="shared" si="7"/>
        <v>140.26</v>
      </c>
      <c r="V31" s="13">
        <f t="shared" si="7"/>
        <v>6684.67</v>
      </c>
      <c r="W31" s="13">
        <f t="shared" si="7"/>
        <v>6724.07</v>
      </c>
      <c r="X31" s="13">
        <f t="shared" si="7"/>
        <v>7737.4048568321859</v>
      </c>
      <c r="Y31" s="12">
        <f t="shared" si="7"/>
        <v>1.2775000000000001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J33"/>
  <sheetViews>
    <sheetView workbookViewId="0"/>
  </sheetViews>
  <sheetFormatPr baseColWidth="10" defaultColWidth="9.140625" defaultRowHeight="12.75" x14ac:dyDescent="0.2"/>
  <cols>
    <col min="3" max="3" width="12.140625" customWidth="1"/>
    <col min="4" max="4" width="19.7109375" customWidth="1"/>
    <col min="6" max="6" width="12.140625" customWidth="1"/>
    <col min="7" max="7" width="19.7109375" customWidth="1"/>
    <col min="9" max="9" width="12.140625" customWidth="1"/>
    <col min="10" max="10" width="19.7109375" customWidth="1"/>
  </cols>
  <sheetData>
    <row r="2" spans="2:10" x14ac:dyDescent="0.2">
      <c r="B2" s="73" t="s">
        <v>39</v>
      </c>
    </row>
    <row r="3" spans="2:10" ht="13.5" thickBot="1" x14ac:dyDescent="0.25"/>
    <row r="4" spans="2:10" x14ac:dyDescent="0.2">
      <c r="C4" s="179" t="s">
        <v>38</v>
      </c>
      <c r="D4" s="180"/>
      <c r="F4" s="179" t="s">
        <v>37</v>
      </c>
      <c r="G4" s="180"/>
      <c r="I4" s="179" t="s">
        <v>36</v>
      </c>
      <c r="J4" s="180"/>
    </row>
    <row r="5" spans="2:10" x14ac:dyDescent="0.2">
      <c r="C5" s="72">
        <v>45777</v>
      </c>
      <c r="D5" s="71"/>
      <c r="F5" s="72">
        <v>45777</v>
      </c>
      <c r="G5" s="71"/>
      <c r="I5" s="72">
        <v>45777</v>
      </c>
      <c r="J5" s="71"/>
    </row>
    <row r="6" spans="2:10" x14ac:dyDescent="0.2">
      <c r="C6" s="70"/>
      <c r="D6" s="69" t="s">
        <v>35</v>
      </c>
      <c r="F6" s="70"/>
      <c r="G6" s="69" t="s">
        <v>35</v>
      </c>
      <c r="I6" s="70"/>
      <c r="J6" s="69" t="s">
        <v>35</v>
      </c>
    </row>
    <row r="7" spans="2:10" x14ac:dyDescent="0.2">
      <c r="C7" s="68"/>
      <c r="D7" s="67"/>
      <c r="F7" s="68"/>
      <c r="G7" s="67"/>
      <c r="I7" s="68"/>
      <c r="J7" s="67"/>
    </row>
    <row r="8" spans="2:10" x14ac:dyDescent="0.2">
      <c r="C8" s="66">
        <v>45748</v>
      </c>
      <c r="D8" s="65"/>
      <c r="F8" s="66">
        <f t="shared" ref="F8:F27" si="0">C8</f>
        <v>45748</v>
      </c>
      <c r="G8" s="65"/>
      <c r="I8" s="66">
        <f t="shared" ref="I8:I27" si="1">C8</f>
        <v>45748</v>
      </c>
      <c r="J8" s="65"/>
    </row>
    <row r="9" spans="2:10" x14ac:dyDescent="0.2">
      <c r="C9" s="66">
        <v>45749</v>
      </c>
      <c r="D9" s="65"/>
      <c r="F9" s="66">
        <f t="shared" si="0"/>
        <v>45749</v>
      </c>
      <c r="G9" s="65"/>
      <c r="I9" s="66">
        <f t="shared" si="1"/>
        <v>45749</v>
      </c>
      <c r="J9" s="65"/>
    </row>
    <row r="10" spans="2:10" x14ac:dyDescent="0.2">
      <c r="C10" s="66">
        <v>45750</v>
      </c>
      <c r="D10" s="65"/>
      <c r="F10" s="66">
        <f t="shared" si="0"/>
        <v>45750</v>
      </c>
      <c r="G10" s="65"/>
      <c r="I10" s="66">
        <f t="shared" si="1"/>
        <v>45750</v>
      </c>
      <c r="J10" s="65"/>
    </row>
    <row r="11" spans="2:10" x14ac:dyDescent="0.2">
      <c r="C11" s="66">
        <v>45751</v>
      </c>
      <c r="D11" s="65"/>
      <c r="F11" s="66">
        <f t="shared" si="0"/>
        <v>45751</v>
      </c>
      <c r="G11" s="65"/>
      <c r="I11" s="66">
        <f t="shared" si="1"/>
        <v>45751</v>
      </c>
      <c r="J11" s="65"/>
    </row>
    <row r="12" spans="2:10" x14ac:dyDescent="0.2">
      <c r="C12" s="66">
        <v>45754</v>
      </c>
      <c r="D12" s="65"/>
      <c r="F12" s="66">
        <f t="shared" si="0"/>
        <v>45754</v>
      </c>
      <c r="G12" s="65"/>
      <c r="I12" s="66">
        <f t="shared" si="1"/>
        <v>45754</v>
      </c>
      <c r="J12" s="65"/>
    </row>
    <row r="13" spans="2:10" x14ac:dyDescent="0.2">
      <c r="C13" s="66">
        <v>45755</v>
      </c>
      <c r="D13" s="65"/>
      <c r="F13" s="66">
        <f t="shared" si="0"/>
        <v>45755</v>
      </c>
      <c r="G13" s="65"/>
      <c r="I13" s="66">
        <f t="shared" si="1"/>
        <v>45755</v>
      </c>
      <c r="J13" s="65"/>
    </row>
    <row r="14" spans="2:10" x14ac:dyDescent="0.2">
      <c r="C14" s="66">
        <v>45756</v>
      </c>
      <c r="D14" s="65"/>
      <c r="F14" s="66">
        <f t="shared" si="0"/>
        <v>45756</v>
      </c>
      <c r="G14" s="65"/>
      <c r="I14" s="66">
        <f t="shared" si="1"/>
        <v>45756</v>
      </c>
      <c r="J14" s="65"/>
    </row>
    <row r="15" spans="2:10" x14ac:dyDescent="0.2">
      <c r="C15" s="66">
        <v>45757</v>
      </c>
      <c r="D15" s="65"/>
      <c r="F15" s="66">
        <f t="shared" si="0"/>
        <v>45757</v>
      </c>
      <c r="G15" s="65"/>
      <c r="I15" s="66">
        <f t="shared" si="1"/>
        <v>45757</v>
      </c>
      <c r="J15" s="65"/>
    </row>
    <row r="16" spans="2:10" x14ac:dyDescent="0.2">
      <c r="C16" s="66">
        <v>45758</v>
      </c>
      <c r="D16" s="65"/>
      <c r="F16" s="66">
        <f t="shared" si="0"/>
        <v>45758</v>
      </c>
      <c r="G16" s="65"/>
      <c r="I16" s="66">
        <f t="shared" si="1"/>
        <v>45758</v>
      </c>
      <c r="J16" s="65"/>
    </row>
    <row r="17" spans="3:10" x14ac:dyDescent="0.2">
      <c r="C17" s="66">
        <v>45761</v>
      </c>
      <c r="D17" s="65"/>
      <c r="F17" s="66">
        <f t="shared" si="0"/>
        <v>45761</v>
      </c>
      <c r="G17" s="65"/>
      <c r="I17" s="66">
        <f t="shared" si="1"/>
        <v>45761</v>
      </c>
      <c r="J17" s="65"/>
    </row>
    <row r="18" spans="3:10" x14ac:dyDescent="0.2">
      <c r="C18" s="66">
        <v>45762</v>
      </c>
      <c r="D18" s="65"/>
      <c r="F18" s="66">
        <f t="shared" si="0"/>
        <v>45762</v>
      </c>
      <c r="G18" s="65"/>
      <c r="I18" s="66">
        <f t="shared" si="1"/>
        <v>45762</v>
      </c>
      <c r="J18" s="65"/>
    </row>
    <row r="19" spans="3:10" x14ac:dyDescent="0.2">
      <c r="C19" s="66">
        <v>45763</v>
      </c>
      <c r="D19" s="65"/>
      <c r="F19" s="66">
        <f t="shared" si="0"/>
        <v>45763</v>
      </c>
      <c r="G19" s="65"/>
      <c r="I19" s="66">
        <f t="shared" si="1"/>
        <v>45763</v>
      </c>
      <c r="J19" s="65"/>
    </row>
    <row r="20" spans="3:10" x14ac:dyDescent="0.2">
      <c r="C20" s="66">
        <v>45764</v>
      </c>
      <c r="D20" s="65"/>
      <c r="F20" s="66">
        <f t="shared" si="0"/>
        <v>45764</v>
      </c>
      <c r="G20" s="65"/>
      <c r="I20" s="66">
        <f t="shared" si="1"/>
        <v>45764</v>
      </c>
      <c r="J20" s="65"/>
    </row>
    <row r="21" spans="3:10" x14ac:dyDescent="0.2">
      <c r="C21" s="66">
        <v>45769</v>
      </c>
      <c r="D21" s="65"/>
      <c r="F21" s="66">
        <f t="shared" si="0"/>
        <v>45769</v>
      </c>
      <c r="G21" s="65"/>
      <c r="I21" s="66">
        <f t="shared" si="1"/>
        <v>45769</v>
      </c>
      <c r="J21" s="65"/>
    </row>
    <row r="22" spans="3:10" x14ac:dyDescent="0.2">
      <c r="C22" s="66">
        <v>45770</v>
      </c>
      <c r="D22" s="65"/>
      <c r="F22" s="66">
        <f t="shared" si="0"/>
        <v>45770</v>
      </c>
      <c r="G22" s="65"/>
      <c r="I22" s="66">
        <f t="shared" si="1"/>
        <v>45770</v>
      </c>
      <c r="J22" s="65"/>
    </row>
    <row r="23" spans="3:10" x14ac:dyDescent="0.2">
      <c r="C23" s="66">
        <v>45771</v>
      </c>
      <c r="D23" s="65"/>
      <c r="F23" s="66">
        <f t="shared" si="0"/>
        <v>45771</v>
      </c>
      <c r="G23" s="65"/>
      <c r="I23" s="66">
        <f t="shared" si="1"/>
        <v>45771</v>
      </c>
      <c r="J23" s="65"/>
    </row>
    <row r="24" spans="3:10" x14ac:dyDescent="0.2">
      <c r="C24" s="66">
        <v>45772</v>
      </c>
      <c r="D24" s="65"/>
      <c r="F24" s="66">
        <f t="shared" si="0"/>
        <v>45772</v>
      </c>
      <c r="G24" s="65"/>
      <c r="I24" s="66">
        <f t="shared" si="1"/>
        <v>45772</v>
      </c>
      <c r="J24" s="65"/>
    </row>
    <row r="25" spans="3:10" x14ac:dyDescent="0.2">
      <c r="C25" s="66">
        <v>45775</v>
      </c>
      <c r="D25" s="65"/>
      <c r="F25" s="66">
        <f t="shared" si="0"/>
        <v>45775</v>
      </c>
      <c r="G25" s="65"/>
      <c r="I25" s="66">
        <f t="shared" si="1"/>
        <v>45775</v>
      </c>
      <c r="J25" s="65"/>
    </row>
    <row r="26" spans="3:10" x14ac:dyDescent="0.2">
      <c r="C26" s="66">
        <v>45776</v>
      </c>
      <c r="D26" s="65"/>
      <c r="F26" s="66">
        <f t="shared" si="0"/>
        <v>45776</v>
      </c>
      <c r="G26" s="65"/>
      <c r="I26" s="66">
        <f t="shared" si="1"/>
        <v>45776</v>
      </c>
      <c r="J26" s="65"/>
    </row>
    <row r="27" spans="3:10" ht="13.5" thickBot="1" x14ac:dyDescent="0.25">
      <c r="C27" s="66">
        <v>45777</v>
      </c>
      <c r="D27" s="65"/>
      <c r="F27" s="66">
        <f t="shared" si="0"/>
        <v>45777</v>
      </c>
      <c r="G27" s="65"/>
      <c r="I27" s="66">
        <f t="shared" si="1"/>
        <v>45777</v>
      </c>
      <c r="J27" s="65"/>
    </row>
    <row r="28" spans="3:10" x14ac:dyDescent="0.2">
      <c r="C28" s="64" t="s">
        <v>11</v>
      </c>
      <c r="D28" s="63" t="e">
        <f>ROUND(AVERAGE(D8:D27),2)</f>
        <v>#DIV/0!</v>
      </c>
      <c r="F28" s="64" t="s">
        <v>11</v>
      </c>
      <c r="G28" s="63" t="e">
        <f>ROUND(AVERAGE(G8:G27),2)</f>
        <v>#DIV/0!</v>
      </c>
      <c r="I28" s="64" t="s">
        <v>11</v>
      </c>
      <c r="J28" s="63" t="e">
        <f>ROUND(AVERAGE(J8:J27),2)</f>
        <v>#DIV/0!</v>
      </c>
    </row>
    <row r="29" spans="3:10" x14ac:dyDescent="0.2">
      <c r="C29" s="62" t="s">
        <v>12</v>
      </c>
      <c r="D29" s="61">
        <f>MAX(D8:D27)</f>
        <v>0</v>
      </c>
      <c r="F29" s="62" t="s">
        <v>12</v>
      </c>
      <c r="G29" s="61">
        <f>MAX(G8:G27)</f>
        <v>0</v>
      </c>
      <c r="I29" s="62" t="s">
        <v>12</v>
      </c>
      <c r="J29" s="61">
        <f>MAX(J8:J27)</f>
        <v>0</v>
      </c>
    </row>
    <row r="30" spans="3:10" x14ac:dyDescent="0.2">
      <c r="C30" s="60" t="s">
        <v>13</v>
      </c>
      <c r="D30" s="59">
        <f>MIN(D8:D27)</f>
        <v>0</v>
      </c>
      <c r="F30" s="60" t="s">
        <v>13</v>
      </c>
      <c r="G30" s="59">
        <f>MIN(G8:G27)</f>
        <v>0</v>
      </c>
      <c r="I30" s="60" t="s">
        <v>13</v>
      </c>
      <c r="J30" s="59">
        <f>MIN(J8:J27)</f>
        <v>0</v>
      </c>
    </row>
    <row r="33" spans="2:2" x14ac:dyDescent="0.2">
      <c r="B33" t="s">
        <v>34</v>
      </c>
    </row>
  </sheetData>
  <mergeCells count="3">
    <mergeCell ref="C4:D4"/>
    <mergeCell ref="F4:G4"/>
    <mergeCell ref="I4:J4"/>
  </mergeCells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I25"/>
  <sheetViews>
    <sheetView workbookViewId="0"/>
  </sheetViews>
  <sheetFormatPr baseColWidth="10" defaultColWidth="9.140625" defaultRowHeight="12.75" x14ac:dyDescent="0.2"/>
  <cols>
    <col min="1" max="1" width="9.140625" style="129"/>
    <col min="2" max="2" width="15.5703125" style="129" customWidth="1"/>
    <col min="3" max="10" width="12.7109375" style="129" customWidth="1"/>
    <col min="11" max="16384" width="9.140625" style="129"/>
  </cols>
  <sheetData>
    <row r="3" spans="2:9" ht="15.75" x14ac:dyDescent="0.25">
      <c r="B3" s="166" t="s">
        <v>94</v>
      </c>
      <c r="C3" s="141"/>
      <c r="D3" s="166"/>
      <c r="G3" s="153"/>
      <c r="H3" s="153"/>
      <c r="I3" s="165"/>
    </row>
    <row r="4" spans="2:9" x14ac:dyDescent="0.2">
      <c r="B4" s="163" t="s">
        <v>93</v>
      </c>
      <c r="C4" s="164"/>
      <c r="D4" s="163"/>
      <c r="G4" s="162"/>
      <c r="H4" s="161"/>
      <c r="I4" s="153"/>
    </row>
    <row r="5" spans="2:9" x14ac:dyDescent="0.2">
      <c r="B5" s="160" t="s">
        <v>95</v>
      </c>
      <c r="C5" s="141"/>
      <c r="D5" s="159"/>
      <c r="G5" s="158"/>
      <c r="H5" s="153"/>
      <c r="I5" s="141"/>
    </row>
    <row r="6" spans="2:9" x14ac:dyDescent="0.2">
      <c r="B6" s="141"/>
      <c r="C6" s="141"/>
      <c r="D6" s="141"/>
      <c r="E6" s="141"/>
      <c r="F6" s="141"/>
      <c r="G6" s="141"/>
      <c r="H6" s="141"/>
      <c r="I6" s="141"/>
    </row>
    <row r="7" spans="2:9" x14ac:dyDescent="0.2">
      <c r="B7" s="152"/>
      <c r="C7" s="157" t="s">
        <v>92</v>
      </c>
      <c r="D7" s="157" t="s">
        <v>92</v>
      </c>
      <c r="E7" s="157" t="s">
        <v>92</v>
      </c>
    </row>
    <row r="8" spans="2:9" x14ac:dyDescent="0.2">
      <c r="B8" s="155"/>
      <c r="C8" s="156" t="s">
        <v>55</v>
      </c>
      <c r="D8" s="156" t="s">
        <v>82</v>
      </c>
      <c r="E8" s="156" t="s">
        <v>80</v>
      </c>
    </row>
    <row r="9" spans="2:9" x14ac:dyDescent="0.2">
      <c r="B9" s="155"/>
      <c r="C9" s="154" t="s">
        <v>79</v>
      </c>
      <c r="D9" s="154" t="s">
        <v>79</v>
      </c>
      <c r="E9" s="154" t="s">
        <v>79</v>
      </c>
    </row>
    <row r="10" spans="2:9" x14ac:dyDescent="0.2">
      <c r="B10" s="152"/>
      <c r="C10" s="151"/>
      <c r="D10" s="151"/>
      <c r="E10" s="151"/>
    </row>
    <row r="11" spans="2:9" x14ac:dyDescent="0.2">
      <c r="B11" s="150" t="s">
        <v>91</v>
      </c>
      <c r="C11" s="149" t="e">
        <f>ABR!D28</f>
        <v>#DIV/0!</v>
      </c>
      <c r="D11" s="149" t="e">
        <f>ABR!G28</f>
        <v>#DIV/0!</v>
      </c>
      <c r="E11" s="149" t="e">
        <f>ABR!J28</f>
        <v>#DIV/0!</v>
      </c>
    </row>
    <row r="15" spans="2:9" x14ac:dyDescent="0.2">
      <c r="B15" s="147" t="s">
        <v>48</v>
      </c>
      <c r="C15" s="148"/>
    </row>
    <row r="16" spans="2:9" x14ac:dyDescent="0.2">
      <c r="B16" s="147" t="s">
        <v>46</v>
      </c>
      <c r="C16" s="146"/>
    </row>
    <row r="17" spans="2:9" x14ac:dyDescent="0.2">
      <c r="B17" s="145" t="s">
        <v>10</v>
      </c>
      <c r="C17" s="143">
        <f>'Averages Inc. Euro Eq'!F66</f>
        <v>1.3136000000000001</v>
      </c>
    </row>
    <row r="18" spans="2:9" x14ac:dyDescent="0.2">
      <c r="B18" s="145" t="s">
        <v>43</v>
      </c>
      <c r="C18" s="144">
        <f>'Averages Inc. Euro Eq'!F67</f>
        <v>144.22</v>
      </c>
    </row>
    <row r="19" spans="2:9" x14ac:dyDescent="0.2">
      <c r="B19" s="145" t="s">
        <v>41</v>
      </c>
      <c r="C19" s="143">
        <f>'Averages Inc. Euro Eq'!F68</f>
        <v>1.1211</v>
      </c>
    </row>
    <row r="21" spans="2:9" x14ac:dyDescent="0.2">
      <c r="B21" s="142" t="s">
        <v>40</v>
      </c>
    </row>
    <row r="24" spans="2:9" x14ac:dyDescent="0.2">
      <c r="B24" s="140" t="s">
        <v>14</v>
      </c>
      <c r="C24" s="139"/>
      <c r="D24" s="138"/>
      <c r="E24" s="137"/>
      <c r="F24" s="136"/>
      <c r="G24" s="135"/>
      <c r="H24" s="134"/>
      <c r="I24" s="133"/>
    </row>
    <row r="25" spans="2:9" x14ac:dyDescent="0.2">
      <c r="B25" s="132" t="s">
        <v>96</v>
      </c>
      <c r="C25" s="131"/>
      <c r="D25" s="131"/>
      <c r="E25" s="131"/>
      <c r="F25" s="131"/>
      <c r="G25" s="131"/>
      <c r="H25" s="131"/>
      <c r="I25" s="130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5:M71"/>
  <sheetViews>
    <sheetView workbookViewId="0">
      <selection activeCell="N34" sqref="N34"/>
    </sheetView>
  </sheetViews>
  <sheetFormatPr baseColWidth="10" defaultColWidth="9.140625" defaultRowHeight="12.75" x14ac:dyDescent="0.2"/>
  <cols>
    <col min="2" max="2" width="27.28515625" customWidth="1"/>
    <col min="3" max="17" width="16.28515625" customWidth="1"/>
  </cols>
  <sheetData>
    <row r="5" spans="2:13" ht="15.75" x14ac:dyDescent="0.25">
      <c r="B5" s="128"/>
      <c r="C5" s="2"/>
      <c r="D5" s="127"/>
      <c r="F5" s="126" t="s">
        <v>90</v>
      </c>
      <c r="G5" s="114"/>
      <c r="H5" s="114"/>
      <c r="I5" s="125"/>
    </row>
    <row r="6" spans="2:13" x14ac:dyDescent="0.2">
      <c r="B6" s="124"/>
      <c r="C6" s="124"/>
      <c r="D6" s="73"/>
      <c r="F6" s="123" t="s">
        <v>89</v>
      </c>
      <c r="G6" s="114"/>
      <c r="H6" s="122"/>
      <c r="I6" s="114"/>
    </row>
    <row r="7" spans="2:13" x14ac:dyDescent="0.2">
      <c r="B7" s="2"/>
      <c r="C7" s="2"/>
      <c r="D7" s="121"/>
      <c r="F7" s="102" t="s">
        <v>95</v>
      </c>
      <c r="G7" s="120"/>
      <c r="H7" s="114"/>
      <c r="I7" s="2"/>
    </row>
    <row r="8" spans="2:13" ht="13.5" thickBot="1" x14ac:dyDescent="0.25"/>
    <row r="9" spans="2:13" x14ac:dyDescent="0.2">
      <c r="B9" s="119"/>
      <c r="C9" s="118" t="s">
        <v>88</v>
      </c>
      <c r="D9" s="117" t="s">
        <v>82</v>
      </c>
      <c r="E9" s="117" t="s">
        <v>55</v>
      </c>
      <c r="F9" s="117" t="s">
        <v>54</v>
      </c>
      <c r="G9" s="117" t="s">
        <v>53</v>
      </c>
      <c r="H9" s="117" t="s">
        <v>52</v>
      </c>
      <c r="I9" s="117" t="s">
        <v>87</v>
      </c>
      <c r="J9" s="117" t="s">
        <v>86</v>
      </c>
      <c r="K9" s="117" t="s">
        <v>85</v>
      </c>
      <c r="L9" s="117" t="s">
        <v>84</v>
      </c>
      <c r="M9" s="116" t="s">
        <v>83</v>
      </c>
    </row>
    <row r="10" spans="2:13" x14ac:dyDescent="0.2">
      <c r="B10" s="113"/>
      <c r="C10" s="115" t="s">
        <v>82</v>
      </c>
      <c r="D10" s="114" t="s">
        <v>81</v>
      </c>
      <c r="E10" s="114"/>
      <c r="F10" s="114"/>
      <c r="G10" s="114"/>
      <c r="H10" s="114"/>
      <c r="I10" s="114"/>
      <c r="J10" s="114"/>
      <c r="K10" s="114"/>
      <c r="L10" s="114"/>
      <c r="M10" s="3"/>
    </row>
    <row r="11" spans="2:13" x14ac:dyDescent="0.2">
      <c r="B11" s="113"/>
      <c r="C11" s="112" t="s">
        <v>79</v>
      </c>
      <c r="D11" s="112" t="s">
        <v>79</v>
      </c>
      <c r="E11" s="112" t="s">
        <v>79</v>
      </c>
      <c r="F11" s="112" t="s">
        <v>79</v>
      </c>
      <c r="G11" s="112" t="s">
        <v>79</v>
      </c>
      <c r="H11" s="112" t="s">
        <v>79</v>
      </c>
      <c r="I11" s="112" t="s">
        <v>79</v>
      </c>
      <c r="J11" s="112" t="s">
        <v>79</v>
      </c>
      <c r="K11" s="112" t="s">
        <v>79</v>
      </c>
      <c r="L11" s="112" t="s">
        <v>79</v>
      </c>
      <c r="M11" s="111" t="s">
        <v>79</v>
      </c>
    </row>
    <row r="12" spans="2:13" x14ac:dyDescent="0.2">
      <c r="B12" s="95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3"/>
    </row>
    <row r="13" spans="2:13" x14ac:dyDescent="0.2">
      <c r="B13" s="109" t="s">
        <v>78</v>
      </c>
      <c r="C13" s="108">
        <v>2380.5500000000002</v>
      </c>
      <c r="D13" s="108">
        <v>2503.5500000000002</v>
      </c>
      <c r="E13" s="108">
        <v>9190.85</v>
      </c>
      <c r="F13" s="108">
        <v>1907.93</v>
      </c>
      <c r="G13" s="108">
        <v>15193.5</v>
      </c>
      <c r="H13" s="108">
        <v>32650.5</v>
      </c>
      <c r="I13" s="108">
        <v>2624.18</v>
      </c>
      <c r="J13" s="108">
        <v>2390</v>
      </c>
      <c r="K13" s="108">
        <v>0.5</v>
      </c>
      <c r="L13" s="108">
        <v>32831</v>
      </c>
      <c r="M13" s="107">
        <v>0.5</v>
      </c>
    </row>
    <row r="14" spans="2:13" x14ac:dyDescent="0.2">
      <c r="B14" s="95" t="s">
        <v>77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3"/>
    </row>
    <row r="15" spans="2:13" x14ac:dyDescent="0.2">
      <c r="B15" s="109" t="s">
        <v>76</v>
      </c>
      <c r="C15" s="108">
        <v>2381.25</v>
      </c>
      <c r="D15" s="108">
        <v>2513.5500000000002</v>
      </c>
      <c r="E15" s="108">
        <v>9192.1299999999992</v>
      </c>
      <c r="F15" s="108">
        <v>1909.13</v>
      </c>
      <c r="G15" s="108">
        <v>15209.5</v>
      </c>
      <c r="H15" s="108">
        <v>32691.25</v>
      </c>
      <c r="I15" s="108">
        <v>2625.33</v>
      </c>
      <c r="J15" s="108">
        <v>2400</v>
      </c>
      <c r="K15" s="108">
        <v>1</v>
      </c>
      <c r="L15" s="108">
        <v>33331</v>
      </c>
      <c r="M15" s="107">
        <v>1</v>
      </c>
    </row>
    <row r="16" spans="2:13" x14ac:dyDescent="0.2">
      <c r="B16" s="95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3"/>
    </row>
    <row r="17" spans="2:13" x14ac:dyDescent="0.2">
      <c r="B17" s="109" t="s">
        <v>75</v>
      </c>
      <c r="C17" s="108">
        <v>2380.9</v>
      </c>
      <c r="D17" s="108">
        <v>2508.5500000000002</v>
      </c>
      <c r="E17" s="108">
        <v>9191.49</v>
      </c>
      <c r="F17" s="108">
        <v>1908.53</v>
      </c>
      <c r="G17" s="108">
        <v>15201.5</v>
      </c>
      <c r="H17" s="108">
        <v>32670.880000000001</v>
      </c>
      <c r="I17" s="108">
        <v>2624.75</v>
      </c>
      <c r="J17" s="108">
        <v>2395</v>
      </c>
      <c r="K17" s="108">
        <v>0.75</v>
      </c>
      <c r="L17" s="108">
        <v>33081</v>
      </c>
      <c r="M17" s="107">
        <v>0.75</v>
      </c>
    </row>
    <row r="18" spans="2:13" x14ac:dyDescent="0.2">
      <c r="B18" s="95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3"/>
    </row>
    <row r="19" spans="2:13" x14ac:dyDescent="0.2">
      <c r="B19" s="109" t="s">
        <v>97</v>
      </c>
      <c r="C19" s="108">
        <v>2414.75</v>
      </c>
      <c r="D19" s="108">
        <v>2499.6999999999998</v>
      </c>
      <c r="E19" s="108">
        <v>9216.5499999999993</v>
      </c>
      <c r="F19" s="108">
        <v>1931.03</v>
      </c>
      <c r="G19" s="108">
        <v>15405</v>
      </c>
      <c r="H19" s="108">
        <v>32691.5</v>
      </c>
      <c r="I19" s="108">
        <v>2650.3</v>
      </c>
      <c r="J19" s="108">
        <v>2390</v>
      </c>
      <c r="K19" s="108">
        <v>0.5</v>
      </c>
      <c r="L19" s="108">
        <v>33249</v>
      </c>
      <c r="M19" s="107">
        <v>0.5</v>
      </c>
    </row>
    <row r="20" spans="2:13" x14ac:dyDescent="0.2">
      <c r="B20" s="95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3"/>
    </row>
    <row r="21" spans="2:13" x14ac:dyDescent="0.2">
      <c r="B21" s="109" t="s">
        <v>74</v>
      </c>
      <c r="C21" s="108">
        <v>2415.83</v>
      </c>
      <c r="D21" s="108">
        <v>2509.6999999999998</v>
      </c>
      <c r="E21" s="108">
        <v>9219.4</v>
      </c>
      <c r="F21" s="108">
        <v>1932.08</v>
      </c>
      <c r="G21" s="108">
        <v>15414.75</v>
      </c>
      <c r="H21" s="108">
        <v>32731</v>
      </c>
      <c r="I21" s="108">
        <v>2651.63</v>
      </c>
      <c r="J21" s="108">
        <v>2400</v>
      </c>
      <c r="K21" s="108">
        <v>1</v>
      </c>
      <c r="L21" s="108">
        <v>33749</v>
      </c>
      <c r="M21" s="107">
        <v>1</v>
      </c>
    </row>
    <row r="22" spans="2:13" x14ac:dyDescent="0.2">
      <c r="B22" s="95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3"/>
    </row>
    <row r="23" spans="2:13" x14ac:dyDescent="0.2">
      <c r="B23" s="109" t="s">
        <v>73</v>
      </c>
      <c r="C23" s="108">
        <v>2415.29</v>
      </c>
      <c r="D23" s="108">
        <v>2504.6999999999998</v>
      </c>
      <c r="E23" s="108">
        <v>9217.98</v>
      </c>
      <c r="F23" s="108">
        <v>1931.55</v>
      </c>
      <c r="G23" s="108">
        <v>15409.88</v>
      </c>
      <c r="H23" s="108">
        <v>32711.25</v>
      </c>
      <c r="I23" s="108">
        <v>2650.96</v>
      </c>
      <c r="J23" s="108">
        <v>2395</v>
      </c>
      <c r="K23" s="108">
        <v>0.75</v>
      </c>
      <c r="L23" s="108">
        <v>33499</v>
      </c>
      <c r="M23" s="107">
        <v>0.75</v>
      </c>
    </row>
    <row r="24" spans="2:13" x14ac:dyDescent="0.2">
      <c r="B24" s="95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3"/>
    </row>
    <row r="25" spans="2:13" x14ac:dyDescent="0.2">
      <c r="B25" s="109" t="s">
        <v>72</v>
      </c>
      <c r="C25" s="108">
        <v>2514.6</v>
      </c>
      <c r="D25" s="108">
        <v>2500.5</v>
      </c>
      <c r="E25" s="108">
        <v>9271.5</v>
      </c>
      <c r="F25" s="108">
        <v>2021.05</v>
      </c>
      <c r="G25" s="108">
        <v>16448.5</v>
      </c>
      <c r="H25" s="108"/>
      <c r="I25" s="108">
        <v>2665.7</v>
      </c>
      <c r="J25" s="108">
        <v>2390</v>
      </c>
      <c r="K25" s="108"/>
      <c r="L25" s="108"/>
      <c r="M25" s="107"/>
    </row>
    <row r="26" spans="2:13" x14ac:dyDescent="0.2">
      <c r="B26" s="95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3"/>
    </row>
    <row r="27" spans="2:13" x14ac:dyDescent="0.2">
      <c r="B27" s="109" t="s">
        <v>71</v>
      </c>
      <c r="C27" s="108">
        <v>2519.6</v>
      </c>
      <c r="D27" s="108">
        <v>2510.5</v>
      </c>
      <c r="E27" s="108">
        <v>9281.5</v>
      </c>
      <c r="F27" s="108">
        <v>2026.05</v>
      </c>
      <c r="G27" s="108">
        <v>16498.5</v>
      </c>
      <c r="H27" s="108"/>
      <c r="I27" s="108">
        <v>2670.7</v>
      </c>
      <c r="J27" s="108">
        <v>2400</v>
      </c>
      <c r="K27" s="108"/>
      <c r="L27" s="108"/>
      <c r="M27" s="107"/>
    </row>
    <row r="28" spans="2:13" x14ac:dyDescent="0.2">
      <c r="B28" s="95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3"/>
    </row>
    <row r="29" spans="2:13" x14ac:dyDescent="0.2">
      <c r="B29" s="109" t="s">
        <v>70</v>
      </c>
      <c r="C29" s="108">
        <v>2517.1</v>
      </c>
      <c r="D29" s="108">
        <v>2505.5</v>
      </c>
      <c r="E29" s="108">
        <v>9276.5</v>
      </c>
      <c r="F29" s="108">
        <v>2023.55</v>
      </c>
      <c r="G29" s="108">
        <v>16473.5</v>
      </c>
      <c r="H29" s="108"/>
      <c r="I29" s="108">
        <v>2668.2</v>
      </c>
      <c r="J29" s="108">
        <v>2395</v>
      </c>
      <c r="K29" s="108"/>
      <c r="L29" s="108"/>
      <c r="M29" s="107"/>
    </row>
    <row r="30" spans="2:13" x14ac:dyDescent="0.2">
      <c r="B30" s="95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3"/>
    </row>
    <row r="31" spans="2:13" x14ac:dyDescent="0.2">
      <c r="B31" s="109" t="s">
        <v>98</v>
      </c>
      <c r="C31" s="108">
        <v>2572.0500000000002</v>
      </c>
      <c r="D31" s="108"/>
      <c r="E31" s="108">
        <v>9328.5</v>
      </c>
      <c r="F31" s="108">
        <v>2069.6</v>
      </c>
      <c r="G31" s="108">
        <v>17138.25</v>
      </c>
      <c r="H31" s="108"/>
      <c r="I31" s="108">
        <v>2594.65</v>
      </c>
      <c r="J31" s="108"/>
      <c r="K31" s="108"/>
      <c r="L31" s="108"/>
      <c r="M31" s="107"/>
    </row>
    <row r="32" spans="2:13" x14ac:dyDescent="0.2">
      <c r="B32" s="95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3"/>
    </row>
    <row r="33" spans="2:13" x14ac:dyDescent="0.2">
      <c r="B33" s="109" t="s">
        <v>69</v>
      </c>
      <c r="C33" s="108">
        <v>2577.0500000000002</v>
      </c>
      <c r="D33" s="108"/>
      <c r="E33" s="108">
        <v>9338.5</v>
      </c>
      <c r="F33" s="108">
        <v>2074.6</v>
      </c>
      <c r="G33" s="108">
        <v>17188.25</v>
      </c>
      <c r="H33" s="108"/>
      <c r="I33" s="108">
        <v>2599.65</v>
      </c>
      <c r="J33" s="108"/>
      <c r="K33" s="108"/>
      <c r="L33" s="108"/>
      <c r="M33" s="107"/>
    </row>
    <row r="34" spans="2:13" x14ac:dyDescent="0.2">
      <c r="B34" s="95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3"/>
    </row>
    <row r="35" spans="2:13" x14ac:dyDescent="0.2">
      <c r="B35" s="109" t="s">
        <v>68</v>
      </c>
      <c r="C35" s="108">
        <v>2574.5500000000002</v>
      </c>
      <c r="D35" s="108"/>
      <c r="E35" s="108">
        <v>9333.5</v>
      </c>
      <c r="F35" s="108">
        <v>2072.1</v>
      </c>
      <c r="G35" s="108">
        <v>17163.25</v>
      </c>
      <c r="H35" s="108"/>
      <c r="I35" s="108">
        <v>2597.15</v>
      </c>
      <c r="J35" s="108"/>
      <c r="K35" s="108"/>
      <c r="L35" s="108"/>
      <c r="M35" s="107"/>
    </row>
    <row r="36" spans="2:13" x14ac:dyDescent="0.2">
      <c r="B36" s="95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3"/>
    </row>
    <row r="37" spans="2:13" x14ac:dyDescent="0.2">
      <c r="B37" s="109" t="s">
        <v>67</v>
      </c>
      <c r="C37" s="108">
        <v>2620.5500000000002</v>
      </c>
      <c r="D37" s="108"/>
      <c r="E37" s="108">
        <v>9377</v>
      </c>
      <c r="F37" s="108">
        <v>2113.6</v>
      </c>
      <c r="G37" s="108">
        <v>17838.25</v>
      </c>
      <c r="H37" s="108"/>
      <c r="I37" s="108">
        <v>2594.65</v>
      </c>
      <c r="J37" s="108"/>
      <c r="K37" s="108"/>
      <c r="L37" s="108"/>
      <c r="M37" s="107"/>
    </row>
    <row r="38" spans="2:13" x14ac:dyDescent="0.2">
      <c r="B38" s="95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3"/>
    </row>
    <row r="39" spans="2:13" x14ac:dyDescent="0.2">
      <c r="B39" s="109" t="s">
        <v>66</v>
      </c>
      <c r="C39" s="108">
        <v>2625.55</v>
      </c>
      <c r="D39" s="108"/>
      <c r="E39" s="108">
        <v>9387</v>
      </c>
      <c r="F39" s="108">
        <v>2118.6</v>
      </c>
      <c r="G39" s="108">
        <v>17888.25</v>
      </c>
      <c r="H39" s="108"/>
      <c r="I39" s="108">
        <v>2599.65</v>
      </c>
      <c r="J39" s="108"/>
      <c r="K39" s="108"/>
      <c r="L39" s="108"/>
      <c r="M39" s="107"/>
    </row>
    <row r="40" spans="2:13" x14ac:dyDescent="0.2">
      <c r="B40" s="95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3"/>
    </row>
    <row r="41" spans="2:13" x14ac:dyDescent="0.2">
      <c r="B41" s="109" t="s">
        <v>65</v>
      </c>
      <c r="C41" s="108">
        <v>2623.05</v>
      </c>
      <c r="D41" s="108"/>
      <c r="E41" s="108">
        <v>9382</v>
      </c>
      <c r="F41" s="108">
        <v>2116.1</v>
      </c>
      <c r="G41" s="108">
        <v>17863.25</v>
      </c>
      <c r="H41" s="108"/>
      <c r="I41" s="108">
        <v>2597.15</v>
      </c>
      <c r="J41" s="108"/>
      <c r="K41" s="108"/>
      <c r="L41" s="108"/>
      <c r="M41" s="107"/>
    </row>
    <row r="42" spans="2:13" x14ac:dyDescent="0.2">
      <c r="B42" s="95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3"/>
    </row>
    <row r="43" spans="2:13" x14ac:dyDescent="0.2">
      <c r="B43" s="109" t="s">
        <v>64</v>
      </c>
      <c r="C43" s="108"/>
      <c r="D43" s="108"/>
      <c r="E43" s="108"/>
      <c r="F43" s="108"/>
      <c r="G43" s="108"/>
      <c r="H43" s="108">
        <v>32525</v>
      </c>
      <c r="I43" s="108"/>
      <c r="J43" s="108"/>
      <c r="K43" s="108">
        <v>0.5</v>
      </c>
      <c r="L43" s="108">
        <v>34808.5</v>
      </c>
      <c r="M43" s="107">
        <v>0.5</v>
      </c>
    </row>
    <row r="44" spans="2:13" x14ac:dyDescent="0.2">
      <c r="B44" s="95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3"/>
    </row>
    <row r="45" spans="2:13" x14ac:dyDescent="0.2">
      <c r="B45" s="109" t="s">
        <v>63</v>
      </c>
      <c r="C45" s="108"/>
      <c r="D45" s="108"/>
      <c r="E45" s="108"/>
      <c r="F45" s="108"/>
      <c r="G45" s="108"/>
      <c r="H45" s="108">
        <v>32575</v>
      </c>
      <c r="I45" s="108"/>
      <c r="J45" s="108"/>
      <c r="K45" s="108">
        <v>1</v>
      </c>
      <c r="L45" s="108">
        <v>35808.5</v>
      </c>
      <c r="M45" s="107">
        <v>1</v>
      </c>
    </row>
    <row r="46" spans="2:13" x14ac:dyDescent="0.2">
      <c r="B46" s="95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3"/>
    </row>
    <row r="47" spans="2:13" x14ac:dyDescent="0.2">
      <c r="B47" s="106" t="s">
        <v>62</v>
      </c>
      <c r="C47" s="105"/>
      <c r="D47" s="105"/>
      <c r="E47" s="105"/>
      <c r="F47" s="105"/>
      <c r="G47" s="105"/>
      <c r="H47" s="105">
        <v>32550</v>
      </c>
      <c r="I47" s="105"/>
      <c r="J47" s="105"/>
      <c r="K47" s="105">
        <v>0.75</v>
      </c>
      <c r="L47" s="105">
        <v>35308.5</v>
      </c>
      <c r="M47" s="104">
        <v>0.75</v>
      </c>
    </row>
    <row r="49" spans="2:5" x14ac:dyDescent="0.2">
      <c r="B49" s="73" t="s">
        <v>61</v>
      </c>
    </row>
    <row r="50" spans="2:5" x14ac:dyDescent="0.2">
      <c r="B50" s="103" t="s">
        <v>95</v>
      </c>
    </row>
    <row r="52" spans="2:5" x14ac:dyDescent="0.2">
      <c r="B52" s="101" t="s">
        <v>60</v>
      </c>
      <c r="C52" s="100" t="s">
        <v>59</v>
      </c>
    </row>
    <row r="53" spans="2:5" x14ac:dyDescent="0.2">
      <c r="B53" s="99"/>
      <c r="C53" s="98" t="s">
        <v>58</v>
      </c>
    </row>
    <row r="54" spans="2:5" x14ac:dyDescent="0.2">
      <c r="B54" s="96" t="s">
        <v>57</v>
      </c>
      <c r="C54" s="97">
        <v>2125.06</v>
      </c>
    </row>
    <row r="55" spans="2:5" x14ac:dyDescent="0.2">
      <c r="B55" s="96" t="s">
        <v>56</v>
      </c>
      <c r="C55" s="97">
        <v>2243.17</v>
      </c>
    </row>
    <row r="56" spans="2:5" x14ac:dyDescent="0.2">
      <c r="B56" s="96" t="s">
        <v>55</v>
      </c>
      <c r="C56" s="97">
        <v>8201.44</v>
      </c>
    </row>
    <row r="57" spans="2:5" x14ac:dyDescent="0.2">
      <c r="B57" s="96" t="s">
        <v>54</v>
      </c>
      <c r="C57" s="97">
        <v>1703.41</v>
      </c>
    </row>
    <row r="58" spans="2:5" x14ac:dyDescent="0.2">
      <c r="B58" s="96" t="s">
        <v>53</v>
      </c>
      <c r="C58" s="97">
        <v>13568.75</v>
      </c>
    </row>
    <row r="59" spans="2:5" x14ac:dyDescent="0.2">
      <c r="B59" s="96" t="s">
        <v>52</v>
      </c>
      <c r="C59" s="97">
        <v>29203.01</v>
      </c>
    </row>
    <row r="60" spans="2:5" x14ac:dyDescent="0.2">
      <c r="B60" s="96" t="s">
        <v>51</v>
      </c>
      <c r="C60" s="97">
        <v>2343.29</v>
      </c>
    </row>
    <row r="61" spans="2:5" x14ac:dyDescent="0.2">
      <c r="B61" s="94" t="s">
        <v>50</v>
      </c>
      <c r="C61" s="93">
        <v>2141.5</v>
      </c>
    </row>
    <row r="63" spans="2:5" x14ac:dyDescent="0.2">
      <c r="B63" s="86" t="s">
        <v>49</v>
      </c>
    </row>
    <row r="64" spans="2:5" x14ac:dyDescent="0.2">
      <c r="E64" s="92" t="s">
        <v>48</v>
      </c>
    </row>
    <row r="65" spans="2:9" x14ac:dyDescent="0.2">
      <c r="B65" s="2" t="s">
        <v>47</v>
      </c>
      <c r="D65" s="89">
        <v>6997.73</v>
      </c>
      <c r="E65" s="92" t="s">
        <v>46</v>
      </c>
    </row>
    <row r="66" spans="2:9" x14ac:dyDescent="0.2">
      <c r="B66" s="2" t="s">
        <v>45</v>
      </c>
      <c r="D66" s="89">
        <v>7017.7</v>
      </c>
      <c r="E66" s="91" t="s">
        <v>10</v>
      </c>
      <c r="F66" s="87">
        <v>1.3136000000000001</v>
      </c>
    </row>
    <row r="67" spans="2:9" x14ac:dyDescent="0.2">
      <c r="B67" s="2" t="s">
        <v>44</v>
      </c>
      <c r="D67" s="89">
        <v>1453.48</v>
      </c>
      <c r="E67" s="91" t="s">
        <v>43</v>
      </c>
      <c r="F67" s="90">
        <v>144.22</v>
      </c>
    </row>
    <row r="68" spans="2:9" x14ac:dyDescent="0.2">
      <c r="B68" s="2" t="s">
        <v>42</v>
      </c>
      <c r="D68" s="89">
        <v>1470.79</v>
      </c>
      <c r="E68" s="88" t="s">
        <v>41</v>
      </c>
      <c r="F68" s="87">
        <v>1.1211</v>
      </c>
    </row>
    <row r="69" spans="2:9" x14ac:dyDescent="0.2">
      <c r="H69" s="85" t="s">
        <v>40</v>
      </c>
    </row>
    <row r="70" spans="2:9" x14ac:dyDescent="0.2">
      <c r="B70" s="84" t="s">
        <v>14</v>
      </c>
      <c r="C70" s="83"/>
      <c r="D70" s="82"/>
      <c r="E70" s="81"/>
      <c r="F70" s="80"/>
      <c r="G70" s="79"/>
      <c r="H70" s="78"/>
      <c r="I70" s="77"/>
    </row>
    <row r="71" spans="2:9" x14ac:dyDescent="0.2">
      <c r="B71" s="76" t="s">
        <v>96</v>
      </c>
      <c r="C71" s="75"/>
      <c r="D71" s="75"/>
      <c r="E71" s="75"/>
      <c r="F71" s="75"/>
      <c r="G71" s="75"/>
      <c r="H71" s="75"/>
      <c r="I71" s="74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S34"/>
  <sheetViews>
    <sheetView workbookViewId="0">
      <pane ySplit="8" topLeftCell="A9" activePane="bottomLeft" state="frozen"/>
      <selection activeCell="C46" sqref="C46"/>
      <selection pane="bottomLeft" activeCell="P9" sqref="P9:Q9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31</v>
      </c>
    </row>
    <row r="6" spans="1:19" ht="13.5" thickBot="1" x14ac:dyDescent="0.25">
      <c r="B6" s="1">
        <v>45748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45748</v>
      </c>
      <c r="C9" s="44">
        <v>2565</v>
      </c>
      <c r="D9" s="43">
        <v>2575</v>
      </c>
      <c r="E9" s="42">
        <f t="shared" ref="E9:E28" si="0">AVERAGE(C9:D9)</f>
        <v>2570</v>
      </c>
      <c r="F9" s="44">
        <v>2549</v>
      </c>
      <c r="G9" s="43">
        <v>2559</v>
      </c>
      <c r="H9" s="42">
        <f t="shared" ref="H9:H28" si="1">AVERAGE(F9:G9)</f>
        <v>2554</v>
      </c>
      <c r="I9" s="44">
        <v>2550</v>
      </c>
      <c r="J9" s="43">
        <v>2560</v>
      </c>
      <c r="K9" s="42">
        <f t="shared" ref="K9:K28" si="2">AVERAGE(I9:J9)</f>
        <v>2555</v>
      </c>
      <c r="L9" s="50">
        <v>2575</v>
      </c>
      <c r="M9" s="49">
        <v>1.2890999999999999</v>
      </c>
      <c r="N9" s="51">
        <v>1.0782</v>
      </c>
      <c r="O9" s="48">
        <v>149.19999999999999</v>
      </c>
      <c r="P9" s="41">
        <f>R9/M9</f>
        <v>1852.6411129395779</v>
      </c>
      <c r="Q9" s="41">
        <f>G9/M9</f>
        <v>1985.1058878287179</v>
      </c>
      <c r="R9" s="47">
        <f t="shared" ref="R9:R28" si="3">L9/N9</f>
        <v>2388.2396586904097</v>
      </c>
      <c r="S9" s="46">
        <v>1.2889999999999999</v>
      </c>
    </row>
    <row r="10" spans="1:19" x14ac:dyDescent="0.2">
      <c r="B10" s="45">
        <v>45749</v>
      </c>
      <c r="C10" s="44">
        <v>2563</v>
      </c>
      <c r="D10" s="43">
        <v>2573</v>
      </c>
      <c r="E10" s="42">
        <f t="shared" si="0"/>
        <v>2568</v>
      </c>
      <c r="F10" s="44">
        <v>2549</v>
      </c>
      <c r="G10" s="43">
        <v>2559</v>
      </c>
      <c r="H10" s="42">
        <f t="shared" si="1"/>
        <v>2554</v>
      </c>
      <c r="I10" s="44">
        <v>2550</v>
      </c>
      <c r="J10" s="43">
        <v>2560</v>
      </c>
      <c r="K10" s="42">
        <f t="shared" si="2"/>
        <v>2555</v>
      </c>
      <c r="L10" s="50">
        <v>2573</v>
      </c>
      <c r="M10" s="49">
        <v>1.2948</v>
      </c>
      <c r="N10" s="49">
        <v>1.0803</v>
      </c>
      <c r="O10" s="48">
        <v>149.22</v>
      </c>
      <c r="P10" s="41">
        <f t="shared" ref="P10:P28" si="4">R10/M10</f>
        <v>1839.4700427469102</v>
      </c>
      <c r="Q10" s="41">
        <f t="shared" ref="Q10:Q28" si="5">G10/M10</f>
        <v>1976.3670064874884</v>
      </c>
      <c r="R10" s="47">
        <f t="shared" si="3"/>
        <v>2381.7458113486991</v>
      </c>
      <c r="S10" s="46">
        <v>1.2947</v>
      </c>
    </row>
    <row r="11" spans="1:19" x14ac:dyDescent="0.2">
      <c r="B11" s="45">
        <v>45750</v>
      </c>
      <c r="C11" s="44">
        <v>2561</v>
      </c>
      <c r="D11" s="43">
        <v>2571</v>
      </c>
      <c r="E11" s="42">
        <f t="shared" si="0"/>
        <v>2566</v>
      </c>
      <c r="F11" s="44">
        <v>2549</v>
      </c>
      <c r="G11" s="43">
        <v>2559</v>
      </c>
      <c r="H11" s="42">
        <f t="shared" si="1"/>
        <v>2554</v>
      </c>
      <c r="I11" s="44">
        <v>2550</v>
      </c>
      <c r="J11" s="43">
        <v>2560</v>
      </c>
      <c r="K11" s="42">
        <f t="shared" si="2"/>
        <v>2555</v>
      </c>
      <c r="L11" s="50">
        <v>2571</v>
      </c>
      <c r="M11" s="49">
        <v>1.3174999999999999</v>
      </c>
      <c r="N11" s="49">
        <v>1.1088</v>
      </c>
      <c r="O11" s="48">
        <v>146.05000000000001</v>
      </c>
      <c r="P11" s="41">
        <f t="shared" si="4"/>
        <v>1759.9415132621966</v>
      </c>
      <c r="Q11" s="41">
        <f t="shared" si="5"/>
        <v>1942.3149905123341</v>
      </c>
      <c r="R11" s="47">
        <f t="shared" si="3"/>
        <v>2318.7229437229439</v>
      </c>
      <c r="S11" s="46">
        <v>1.3174999999999999</v>
      </c>
    </row>
    <row r="12" spans="1:19" x14ac:dyDescent="0.2">
      <c r="B12" s="45">
        <v>45751</v>
      </c>
      <c r="C12" s="44">
        <v>2559</v>
      </c>
      <c r="D12" s="43">
        <v>2569</v>
      </c>
      <c r="E12" s="42">
        <f t="shared" si="0"/>
        <v>2564</v>
      </c>
      <c r="F12" s="44">
        <v>2549</v>
      </c>
      <c r="G12" s="43">
        <v>2559</v>
      </c>
      <c r="H12" s="42">
        <f t="shared" si="1"/>
        <v>2554</v>
      </c>
      <c r="I12" s="44">
        <v>2550</v>
      </c>
      <c r="J12" s="43">
        <v>2560</v>
      </c>
      <c r="K12" s="42">
        <f t="shared" si="2"/>
        <v>2555</v>
      </c>
      <c r="L12" s="50">
        <v>2569</v>
      </c>
      <c r="M12" s="49">
        <v>1.3021</v>
      </c>
      <c r="N12" s="49">
        <v>1.1060000000000001</v>
      </c>
      <c r="O12" s="48">
        <v>145.4</v>
      </c>
      <c r="P12" s="41">
        <f t="shared" si="4"/>
        <v>1783.8759005656877</v>
      </c>
      <c r="Q12" s="41">
        <f t="shared" si="5"/>
        <v>1965.2868443283926</v>
      </c>
      <c r="R12" s="47">
        <f t="shared" si="3"/>
        <v>2322.7848101265822</v>
      </c>
      <c r="S12" s="46">
        <v>1.302</v>
      </c>
    </row>
    <row r="13" spans="1:19" x14ac:dyDescent="0.2">
      <c r="B13" s="45">
        <v>45754</v>
      </c>
      <c r="C13" s="44">
        <v>2557</v>
      </c>
      <c r="D13" s="43">
        <v>2567</v>
      </c>
      <c r="E13" s="42">
        <f t="shared" si="0"/>
        <v>2562</v>
      </c>
      <c r="F13" s="44">
        <v>2549</v>
      </c>
      <c r="G13" s="43">
        <v>2559</v>
      </c>
      <c r="H13" s="42">
        <f t="shared" si="1"/>
        <v>2554</v>
      </c>
      <c r="I13" s="44">
        <v>2550</v>
      </c>
      <c r="J13" s="43">
        <v>2560</v>
      </c>
      <c r="K13" s="42">
        <f t="shared" si="2"/>
        <v>2555</v>
      </c>
      <c r="L13" s="50">
        <v>2567</v>
      </c>
      <c r="M13" s="49">
        <v>1.2825</v>
      </c>
      <c r="N13" s="49">
        <v>1.097</v>
      </c>
      <c r="O13" s="48">
        <v>146.38999999999999</v>
      </c>
      <c r="P13" s="41">
        <f t="shared" si="4"/>
        <v>1824.5756191349435</v>
      </c>
      <c r="Q13" s="41">
        <f t="shared" si="5"/>
        <v>1995.3216374269007</v>
      </c>
      <c r="R13" s="47">
        <f t="shared" si="3"/>
        <v>2340.018231540565</v>
      </c>
      <c r="S13" s="46">
        <v>1.2825</v>
      </c>
    </row>
    <row r="14" spans="1:19" x14ac:dyDescent="0.2">
      <c r="B14" s="45">
        <v>45755</v>
      </c>
      <c r="C14" s="44">
        <v>2547</v>
      </c>
      <c r="D14" s="43">
        <v>2557</v>
      </c>
      <c r="E14" s="42">
        <f t="shared" si="0"/>
        <v>2552</v>
      </c>
      <c r="F14" s="44">
        <v>2540</v>
      </c>
      <c r="G14" s="43">
        <v>2550</v>
      </c>
      <c r="H14" s="42">
        <f t="shared" si="1"/>
        <v>2545</v>
      </c>
      <c r="I14" s="44">
        <v>2540</v>
      </c>
      <c r="J14" s="43">
        <v>2550</v>
      </c>
      <c r="K14" s="42">
        <f t="shared" si="2"/>
        <v>2545</v>
      </c>
      <c r="L14" s="50">
        <v>2557</v>
      </c>
      <c r="M14" s="49">
        <v>1.2779</v>
      </c>
      <c r="N14" s="49">
        <v>1.0933999999999999</v>
      </c>
      <c r="O14" s="48">
        <v>146.91</v>
      </c>
      <c r="P14" s="41">
        <f t="shared" si="4"/>
        <v>1830.0155849766843</v>
      </c>
      <c r="Q14" s="41">
        <f t="shared" si="5"/>
        <v>1995.4613037013851</v>
      </c>
      <c r="R14" s="47">
        <f t="shared" si="3"/>
        <v>2338.5769160417049</v>
      </c>
      <c r="S14" s="46">
        <v>1.2779</v>
      </c>
    </row>
    <row r="15" spans="1:19" x14ac:dyDescent="0.2">
      <c r="B15" s="45">
        <v>45756</v>
      </c>
      <c r="C15" s="44">
        <v>2445</v>
      </c>
      <c r="D15" s="43">
        <v>2455</v>
      </c>
      <c r="E15" s="42">
        <f t="shared" si="0"/>
        <v>2450</v>
      </c>
      <c r="F15" s="44">
        <v>2440</v>
      </c>
      <c r="G15" s="43">
        <v>2450</v>
      </c>
      <c r="H15" s="42">
        <f t="shared" si="1"/>
        <v>2445</v>
      </c>
      <c r="I15" s="44">
        <v>2440</v>
      </c>
      <c r="J15" s="43">
        <v>2450</v>
      </c>
      <c r="K15" s="42">
        <f t="shared" si="2"/>
        <v>2445</v>
      </c>
      <c r="L15" s="50">
        <v>2455</v>
      </c>
      <c r="M15" s="49">
        <v>1.2774000000000001</v>
      </c>
      <c r="N15" s="49">
        <v>1.1035999999999999</v>
      </c>
      <c r="O15" s="48">
        <v>144.66</v>
      </c>
      <c r="P15" s="41">
        <f t="shared" si="4"/>
        <v>1741.4575513089435</v>
      </c>
      <c r="Q15" s="41">
        <f t="shared" si="5"/>
        <v>1917.9583529043368</v>
      </c>
      <c r="R15" s="47">
        <f t="shared" si="3"/>
        <v>2224.5378760420444</v>
      </c>
      <c r="S15" s="46">
        <v>1.2775000000000001</v>
      </c>
    </row>
    <row r="16" spans="1:19" x14ac:dyDescent="0.2">
      <c r="B16" s="45">
        <v>45757</v>
      </c>
      <c r="C16" s="44">
        <v>2393</v>
      </c>
      <c r="D16" s="43">
        <v>2403</v>
      </c>
      <c r="E16" s="42">
        <f t="shared" si="0"/>
        <v>2398</v>
      </c>
      <c r="F16" s="44">
        <v>2390</v>
      </c>
      <c r="G16" s="43">
        <v>2400</v>
      </c>
      <c r="H16" s="42">
        <f t="shared" si="1"/>
        <v>2395</v>
      </c>
      <c r="I16" s="44">
        <v>2390</v>
      </c>
      <c r="J16" s="43">
        <v>2400</v>
      </c>
      <c r="K16" s="42">
        <f t="shared" si="2"/>
        <v>2395</v>
      </c>
      <c r="L16" s="50">
        <v>2403</v>
      </c>
      <c r="M16" s="49">
        <v>1.2931999999999999</v>
      </c>
      <c r="N16" s="49">
        <v>1.107</v>
      </c>
      <c r="O16" s="48">
        <v>145.54</v>
      </c>
      <c r="P16" s="41">
        <f t="shared" si="4"/>
        <v>1678.5738534774773</v>
      </c>
      <c r="Q16" s="41">
        <f t="shared" si="5"/>
        <v>1855.8614290133005</v>
      </c>
      <c r="R16" s="47">
        <f t="shared" si="3"/>
        <v>2170.7317073170734</v>
      </c>
      <c r="S16" s="46">
        <v>1.2934000000000001</v>
      </c>
    </row>
    <row r="17" spans="2:19" x14ac:dyDescent="0.2">
      <c r="B17" s="45">
        <v>45758</v>
      </c>
      <c r="C17" s="44">
        <v>2392</v>
      </c>
      <c r="D17" s="43">
        <v>2402</v>
      </c>
      <c r="E17" s="42">
        <f t="shared" si="0"/>
        <v>2397</v>
      </c>
      <c r="F17" s="44">
        <v>2390</v>
      </c>
      <c r="G17" s="43">
        <v>2400</v>
      </c>
      <c r="H17" s="42">
        <f t="shared" si="1"/>
        <v>2395</v>
      </c>
      <c r="I17" s="44">
        <v>2390</v>
      </c>
      <c r="J17" s="43">
        <v>2400</v>
      </c>
      <c r="K17" s="42">
        <f t="shared" si="2"/>
        <v>2395</v>
      </c>
      <c r="L17" s="50">
        <v>2402</v>
      </c>
      <c r="M17" s="49">
        <v>1.3089</v>
      </c>
      <c r="N17" s="49">
        <v>1.1328</v>
      </c>
      <c r="O17" s="48">
        <v>142.63</v>
      </c>
      <c r="P17" s="41">
        <f t="shared" si="4"/>
        <v>1619.9935858505416</v>
      </c>
      <c r="Q17" s="41">
        <f t="shared" si="5"/>
        <v>1833.6007334402934</v>
      </c>
      <c r="R17" s="47">
        <f t="shared" si="3"/>
        <v>2120.4096045197739</v>
      </c>
      <c r="S17" s="46">
        <v>1.3089999999999999</v>
      </c>
    </row>
    <row r="18" spans="2:19" x14ac:dyDescent="0.2">
      <c r="B18" s="45">
        <v>45761</v>
      </c>
      <c r="C18" s="44">
        <v>2499</v>
      </c>
      <c r="D18" s="43">
        <v>2509</v>
      </c>
      <c r="E18" s="42">
        <f t="shared" si="0"/>
        <v>2504</v>
      </c>
      <c r="F18" s="44">
        <v>2499</v>
      </c>
      <c r="G18" s="43">
        <v>2509</v>
      </c>
      <c r="H18" s="42">
        <f t="shared" si="1"/>
        <v>2504</v>
      </c>
      <c r="I18" s="44">
        <v>2500</v>
      </c>
      <c r="J18" s="43">
        <v>2510</v>
      </c>
      <c r="K18" s="42">
        <f t="shared" si="2"/>
        <v>2505</v>
      </c>
      <c r="L18" s="50">
        <v>2509</v>
      </c>
      <c r="M18" s="49">
        <v>1.3176000000000001</v>
      </c>
      <c r="N18" s="49">
        <v>1.1385000000000001</v>
      </c>
      <c r="O18" s="48">
        <v>143.24</v>
      </c>
      <c r="P18" s="41">
        <f t="shared" si="4"/>
        <v>1672.5689886377299</v>
      </c>
      <c r="Q18" s="41">
        <f t="shared" si="5"/>
        <v>1904.2197935640556</v>
      </c>
      <c r="R18" s="47">
        <f t="shared" si="3"/>
        <v>2203.7768994290732</v>
      </c>
      <c r="S18" s="46">
        <v>1.3178000000000001</v>
      </c>
    </row>
    <row r="19" spans="2:19" x14ac:dyDescent="0.2">
      <c r="B19" s="45">
        <v>45762</v>
      </c>
      <c r="C19" s="44">
        <v>2499</v>
      </c>
      <c r="D19" s="43">
        <v>2509</v>
      </c>
      <c r="E19" s="42">
        <f t="shared" si="0"/>
        <v>2504</v>
      </c>
      <c r="F19" s="44">
        <v>2499</v>
      </c>
      <c r="G19" s="43">
        <v>2509</v>
      </c>
      <c r="H19" s="42">
        <f t="shared" si="1"/>
        <v>2504</v>
      </c>
      <c r="I19" s="44">
        <v>2500</v>
      </c>
      <c r="J19" s="43">
        <v>2510</v>
      </c>
      <c r="K19" s="42">
        <f t="shared" si="2"/>
        <v>2505</v>
      </c>
      <c r="L19" s="50">
        <v>2509</v>
      </c>
      <c r="M19" s="49">
        <v>1.3231999999999999</v>
      </c>
      <c r="N19" s="49">
        <v>1.1327</v>
      </c>
      <c r="O19" s="48">
        <v>142.9</v>
      </c>
      <c r="P19" s="41">
        <f t="shared" si="4"/>
        <v>1674.0185594147551</v>
      </c>
      <c r="Q19" s="41">
        <f t="shared" si="5"/>
        <v>1896.1608222490931</v>
      </c>
      <c r="R19" s="47">
        <f t="shared" si="3"/>
        <v>2215.0613578176039</v>
      </c>
      <c r="S19" s="46">
        <v>1.3232999999999999</v>
      </c>
    </row>
    <row r="20" spans="2:19" x14ac:dyDescent="0.2">
      <c r="B20" s="45">
        <v>45763</v>
      </c>
      <c r="C20" s="44">
        <v>2499</v>
      </c>
      <c r="D20" s="43">
        <v>2509</v>
      </c>
      <c r="E20" s="42">
        <f t="shared" si="0"/>
        <v>2504</v>
      </c>
      <c r="F20" s="44">
        <v>2499</v>
      </c>
      <c r="G20" s="43">
        <v>2509</v>
      </c>
      <c r="H20" s="42">
        <f t="shared" si="1"/>
        <v>2504</v>
      </c>
      <c r="I20" s="44">
        <v>2500</v>
      </c>
      <c r="J20" s="43">
        <v>2510</v>
      </c>
      <c r="K20" s="42">
        <f t="shared" si="2"/>
        <v>2505</v>
      </c>
      <c r="L20" s="50">
        <v>2509</v>
      </c>
      <c r="M20" s="49">
        <v>1.3271999999999999</v>
      </c>
      <c r="N20" s="49">
        <v>1.1364000000000001</v>
      </c>
      <c r="O20" s="48">
        <v>142.66</v>
      </c>
      <c r="P20" s="41">
        <f t="shared" si="4"/>
        <v>1663.5392923604866</v>
      </c>
      <c r="Q20" s="41">
        <f t="shared" si="5"/>
        <v>1890.4460518384569</v>
      </c>
      <c r="R20" s="47">
        <f t="shared" si="3"/>
        <v>2207.8493488208378</v>
      </c>
      <c r="S20" s="46">
        <v>1.3273999999999999</v>
      </c>
    </row>
    <row r="21" spans="2:19" x14ac:dyDescent="0.2">
      <c r="B21" s="45">
        <v>45764</v>
      </c>
      <c r="C21" s="44">
        <v>2499</v>
      </c>
      <c r="D21" s="43">
        <v>2509</v>
      </c>
      <c r="E21" s="42">
        <f t="shared" si="0"/>
        <v>2504</v>
      </c>
      <c r="F21" s="44">
        <v>2499</v>
      </c>
      <c r="G21" s="43">
        <v>2509</v>
      </c>
      <c r="H21" s="42">
        <f t="shared" si="1"/>
        <v>2504</v>
      </c>
      <c r="I21" s="44">
        <v>2500</v>
      </c>
      <c r="J21" s="43">
        <v>2510</v>
      </c>
      <c r="K21" s="42">
        <f t="shared" si="2"/>
        <v>2505</v>
      </c>
      <c r="L21" s="50">
        <v>2509</v>
      </c>
      <c r="M21" s="49">
        <v>1.3227</v>
      </c>
      <c r="N21" s="49">
        <v>1.1355999999999999</v>
      </c>
      <c r="O21" s="48">
        <v>142.6</v>
      </c>
      <c r="P21" s="41">
        <f t="shared" si="4"/>
        <v>1670.3747788401158</v>
      </c>
      <c r="Q21" s="41">
        <f t="shared" si="5"/>
        <v>1896.8775988508355</v>
      </c>
      <c r="R21" s="47">
        <f t="shared" si="3"/>
        <v>2209.4047199718211</v>
      </c>
      <c r="S21" s="46">
        <v>1.323</v>
      </c>
    </row>
    <row r="22" spans="2:19" x14ac:dyDescent="0.2">
      <c r="B22" s="45">
        <v>45769</v>
      </c>
      <c r="C22" s="44">
        <v>2499</v>
      </c>
      <c r="D22" s="43">
        <v>2509</v>
      </c>
      <c r="E22" s="42">
        <f t="shared" si="0"/>
        <v>2504</v>
      </c>
      <c r="F22" s="44">
        <v>2499</v>
      </c>
      <c r="G22" s="43">
        <v>2509</v>
      </c>
      <c r="H22" s="42">
        <f t="shared" si="1"/>
        <v>2504</v>
      </c>
      <c r="I22" s="44">
        <v>2500</v>
      </c>
      <c r="J22" s="43">
        <v>2510</v>
      </c>
      <c r="K22" s="42">
        <f t="shared" si="2"/>
        <v>2505</v>
      </c>
      <c r="L22" s="50">
        <v>2509</v>
      </c>
      <c r="M22" s="49">
        <v>1.3378000000000001</v>
      </c>
      <c r="N22" s="49">
        <v>1.1486000000000001</v>
      </c>
      <c r="O22" s="48">
        <v>140.26</v>
      </c>
      <c r="P22" s="41">
        <f t="shared" si="4"/>
        <v>1632.8288219837043</v>
      </c>
      <c r="Q22" s="41">
        <f t="shared" si="5"/>
        <v>1875.4671849304827</v>
      </c>
      <c r="R22" s="47">
        <f t="shared" si="3"/>
        <v>2184.3983980497997</v>
      </c>
      <c r="S22" s="46">
        <v>1.3381000000000001</v>
      </c>
    </row>
    <row r="23" spans="2:19" x14ac:dyDescent="0.2">
      <c r="B23" s="45">
        <v>45770</v>
      </c>
      <c r="C23" s="44">
        <v>2499</v>
      </c>
      <c r="D23" s="43">
        <v>2509</v>
      </c>
      <c r="E23" s="42">
        <f t="shared" si="0"/>
        <v>2504</v>
      </c>
      <c r="F23" s="44">
        <v>2499</v>
      </c>
      <c r="G23" s="43">
        <v>2509</v>
      </c>
      <c r="H23" s="42">
        <f t="shared" si="1"/>
        <v>2504</v>
      </c>
      <c r="I23" s="44">
        <v>2500</v>
      </c>
      <c r="J23" s="43">
        <v>2510</v>
      </c>
      <c r="K23" s="42">
        <f t="shared" si="2"/>
        <v>2505</v>
      </c>
      <c r="L23" s="50">
        <v>2509</v>
      </c>
      <c r="M23" s="49">
        <v>1.33</v>
      </c>
      <c r="N23" s="49">
        <v>1.141</v>
      </c>
      <c r="O23" s="48">
        <v>141.66</v>
      </c>
      <c r="P23" s="41">
        <f t="shared" si="4"/>
        <v>1653.3445796788201</v>
      </c>
      <c r="Q23" s="41">
        <f t="shared" si="5"/>
        <v>1886.4661654135336</v>
      </c>
      <c r="R23" s="47">
        <f t="shared" si="3"/>
        <v>2198.9482909728308</v>
      </c>
      <c r="S23" s="46">
        <v>1.3304</v>
      </c>
    </row>
    <row r="24" spans="2:19" x14ac:dyDescent="0.2">
      <c r="B24" s="45">
        <v>45771</v>
      </c>
      <c r="C24" s="44">
        <v>2499</v>
      </c>
      <c r="D24" s="43">
        <v>2509</v>
      </c>
      <c r="E24" s="42">
        <f t="shared" si="0"/>
        <v>2504</v>
      </c>
      <c r="F24" s="44">
        <v>2499</v>
      </c>
      <c r="G24" s="43">
        <v>2509</v>
      </c>
      <c r="H24" s="42">
        <f t="shared" si="1"/>
        <v>2504</v>
      </c>
      <c r="I24" s="44">
        <v>2500</v>
      </c>
      <c r="J24" s="43">
        <v>2510</v>
      </c>
      <c r="K24" s="42">
        <f t="shared" si="2"/>
        <v>2505</v>
      </c>
      <c r="L24" s="50">
        <v>2509</v>
      </c>
      <c r="M24" s="49">
        <v>1.3309</v>
      </c>
      <c r="N24" s="49">
        <v>1.1373</v>
      </c>
      <c r="O24" s="48">
        <v>142.6</v>
      </c>
      <c r="P24" s="41">
        <f t="shared" si="4"/>
        <v>1657.6017520553223</v>
      </c>
      <c r="Q24" s="41">
        <f t="shared" si="5"/>
        <v>1885.1904726125179</v>
      </c>
      <c r="R24" s="47">
        <f t="shared" si="3"/>
        <v>2206.1021718104284</v>
      </c>
      <c r="S24" s="46">
        <v>1.3312999999999999</v>
      </c>
    </row>
    <row r="25" spans="2:19" x14ac:dyDescent="0.2">
      <c r="B25" s="45">
        <v>45772</v>
      </c>
      <c r="C25" s="44">
        <v>2499</v>
      </c>
      <c r="D25" s="43">
        <v>2509</v>
      </c>
      <c r="E25" s="42">
        <f t="shared" si="0"/>
        <v>2504</v>
      </c>
      <c r="F25" s="44">
        <v>2499</v>
      </c>
      <c r="G25" s="43">
        <v>2509</v>
      </c>
      <c r="H25" s="42">
        <f t="shared" si="1"/>
        <v>2504</v>
      </c>
      <c r="I25" s="44">
        <v>2500</v>
      </c>
      <c r="J25" s="43">
        <v>2510</v>
      </c>
      <c r="K25" s="42">
        <f t="shared" si="2"/>
        <v>2505</v>
      </c>
      <c r="L25" s="50">
        <v>2509</v>
      </c>
      <c r="M25" s="49">
        <v>1.3307</v>
      </c>
      <c r="N25" s="49">
        <v>1.135</v>
      </c>
      <c r="O25" s="48">
        <v>143.38</v>
      </c>
      <c r="P25" s="41">
        <f t="shared" si="4"/>
        <v>1661.2104059702936</v>
      </c>
      <c r="Q25" s="41">
        <f t="shared" si="5"/>
        <v>1885.4738107762832</v>
      </c>
      <c r="R25" s="47">
        <f t="shared" si="3"/>
        <v>2210.5726872246696</v>
      </c>
      <c r="S25" s="46">
        <v>1.3310999999999999</v>
      </c>
    </row>
    <row r="26" spans="2:19" x14ac:dyDescent="0.2">
      <c r="B26" s="45">
        <v>45775</v>
      </c>
      <c r="C26" s="44">
        <v>2499</v>
      </c>
      <c r="D26" s="43">
        <v>2509</v>
      </c>
      <c r="E26" s="42">
        <f t="shared" si="0"/>
        <v>2504</v>
      </c>
      <c r="F26" s="44">
        <v>2499</v>
      </c>
      <c r="G26" s="43">
        <v>2509</v>
      </c>
      <c r="H26" s="42">
        <f t="shared" si="1"/>
        <v>2504</v>
      </c>
      <c r="I26" s="44">
        <v>2500</v>
      </c>
      <c r="J26" s="43">
        <v>2510</v>
      </c>
      <c r="K26" s="42">
        <f t="shared" si="2"/>
        <v>2505</v>
      </c>
      <c r="L26" s="50">
        <v>2509</v>
      </c>
      <c r="M26" s="49">
        <v>1.3338000000000001</v>
      </c>
      <c r="N26" s="49">
        <v>1.1352</v>
      </c>
      <c r="O26" s="48">
        <v>143.38</v>
      </c>
      <c r="P26" s="41">
        <f t="shared" si="4"/>
        <v>1657.057450611102</v>
      </c>
      <c r="Q26" s="41">
        <f t="shared" si="5"/>
        <v>1881.091617933723</v>
      </c>
      <c r="R26" s="47">
        <f t="shared" si="3"/>
        <v>2210.183227625088</v>
      </c>
      <c r="S26" s="46">
        <v>1.3342000000000001</v>
      </c>
    </row>
    <row r="27" spans="2:19" x14ac:dyDescent="0.2">
      <c r="B27" s="45">
        <v>45776</v>
      </c>
      <c r="C27" s="44">
        <v>2499</v>
      </c>
      <c r="D27" s="43">
        <v>2509</v>
      </c>
      <c r="E27" s="42">
        <f t="shared" si="0"/>
        <v>2504</v>
      </c>
      <c r="F27" s="44">
        <v>2499</v>
      </c>
      <c r="G27" s="43">
        <v>2509</v>
      </c>
      <c r="H27" s="42">
        <f t="shared" si="1"/>
        <v>2504</v>
      </c>
      <c r="I27" s="44">
        <v>2500</v>
      </c>
      <c r="J27" s="43">
        <v>2510</v>
      </c>
      <c r="K27" s="42">
        <f t="shared" si="2"/>
        <v>2505</v>
      </c>
      <c r="L27" s="50">
        <v>2509</v>
      </c>
      <c r="M27" s="49">
        <v>1.3385</v>
      </c>
      <c r="N27" s="49">
        <v>1.1375999999999999</v>
      </c>
      <c r="O27" s="48">
        <v>142.74</v>
      </c>
      <c r="P27" s="41">
        <f t="shared" si="4"/>
        <v>1647.7552437889676</v>
      </c>
      <c r="Q27" s="41">
        <f t="shared" si="5"/>
        <v>1874.4863653343295</v>
      </c>
      <c r="R27" s="47">
        <f t="shared" si="3"/>
        <v>2205.5203938115333</v>
      </c>
      <c r="S27" s="46">
        <v>1.3389</v>
      </c>
    </row>
    <row r="28" spans="2:19" x14ac:dyDescent="0.2">
      <c r="B28" s="45">
        <v>45777</v>
      </c>
      <c r="C28" s="44">
        <v>2499</v>
      </c>
      <c r="D28" s="43">
        <v>2509</v>
      </c>
      <c r="E28" s="42">
        <f t="shared" si="0"/>
        <v>2504</v>
      </c>
      <c r="F28" s="44">
        <v>2499</v>
      </c>
      <c r="G28" s="43">
        <v>2509</v>
      </c>
      <c r="H28" s="42">
        <f t="shared" si="1"/>
        <v>2504</v>
      </c>
      <c r="I28" s="44">
        <v>2500</v>
      </c>
      <c r="J28" s="43">
        <v>2510</v>
      </c>
      <c r="K28" s="42">
        <f t="shared" si="2"/>
        <v>2505</v>
      </c>
      <c r="L28" s="50">
        <v>2509</v>
      </c>
      <c r="M28" s="49">
        <v>1.3357000000000001</v>
      </c>
      <c r="N28" s="49">
        <v>1.1374</v>
      </c>
      <c r="O28" s="48">
        <v>143.02000000000001</v>
      </c>
      <c r="P28" s="41">
        <f t="shared" si="4"/>
        <v>1651.4997467327389</v>
      </c>
      <c r="Q28" s="41">
        <f t="shared" si="5"/>
        <v>1878.4158119338174</v>
      </c>
      <c r="R28" s="47">
        <f t="shared" si="3"/>
        <v>2205.9082117109197</v>
      </c>
      <c r="S28" s="46">
        <v>1.3362000000000001</v>
      </c>
    </row>
    <row r="29" spans="2:19" x14ac:dyDescent="0.2">
      <c r="B29" s="40" t="s">
        <v>11</v>
      </c>
      <c r="C29" s="39">
        <f>ROUND(AVERAGE(C9:C28),2)</f>
        <v>2503.5500000000002</v>
      </c>
      <c r="D29" s="38">
        <f>ROUND(AVERAGE(D9:D28),2)</f>
        <v>2513.5500000000002</v>
      </c>
      <c r="E29" s="37">
        <f>ROUND(AVERAGE(C29:D29),2)</f>
        <v>2508.5500000000002</v>
      </c>
      <c r="F29" s="39">
        <f>ROUND(AVERAGE(F9:F28),2)</f>
        <v>2499.6999999999998</v>
      </c>
      <c r="G29" s="38">
        <f>ROUND(AVERAGE(G9:G28),2)</f>
        <v>2509.6999999999998</v>
      </c>
      <c r="H29" s="37">
        <f>ROUND(AVERAGE(F29:G29),2)</f>
        <v>2504.6999999999998</v>
      </c>
      <c r="I29" s="39">
        <f>ROUND(AVERAGE(I9:I28),2)</f>
        <v>2500.5</v>
      </c>
      <c r="J29" s="38">
        <f>ROUND(AVERAGE(J9:J28),2)</f>
        <v>2510.5</v>
      </c>
      <c r="K29" s="37">
        <f>ROUND(AVERAGE(I29:J29),2)</f>
        <v>2505.5</v>
      </c>
      <c r="L29" s="36">
        <f>ROUND(AVERAGE(L9:L28),2)</f>
        <v>2513.5500000000002</v>
      </c>
      <c r="M29" s="35">
        <f>ROUND(AVERAGE(M9:M28),4)</f>
        <v>1.3136000000000001</v>
      </c>
      <c r="N29" s="34">
        <f>ROUND(AVERAGE(N9:N28),4)</f>
        <v>1.1211</v>
      </c>
      <c r="O29" s="167">
        <f>ROUND(AVERAGE(O9:O28),2)</f>
        <v>144.22</v>
      </c>
      <c r="P29" s="33">
        <f>AVERAGE(P9:P28)</f>
        <v>1708.6172192168499</v>
      </c>
      <c r="Q29" s="33">
        <f>AVERAGE(Q9:Q28)</f>
        <v>1911.078694054014</v>
      </c>
      <c r="R29" s="33">
        <f>AVERAGE(R9:R28)</f>
        <v>2243.1746633297198</v>
      </c>
      <c r="S29" s="32">
        <f>AVERAGE(S9:S28)</f>
        <v>1.3137599999999998</v>
      </c>
    </row>
    <row r="30" spans="2:19" x14ac:dyDescent="0.2">
      <c r="B30" s="31" t="s">
        <v>12</v>
      </c>
      <c r="C30" s="30">
        <f t="shared" ref="C30:S30" si="6">MAX(C9:C28)</f>
        <v>2565</v>
      </c>
      <c r="D30" s="29">
        <f t="shared" si="6"/>
        <v>2575</v>
      </c>
      <c r="E30" s="28">
        <f t="shared" si="6"/>
        <v>2570</v>
      </c>
      <c r="F30" s="30">
        <f t="shared" si="6"/>
        <v>2549</v>
      </c>
      <c r="G30" s="29">
        <f t="shared" si="6"/>
        <v>2559</v>
      </c>
      <c r="H30" s="28">
        <f t="shared" si="6"/>
        <v>2554</v>
      </c>
      <c r="I30" s="30">
        <f t="shared" si="6"/>
        <v>2550</v>
      </c>
      <c r="J30" s="29">
        <f t="shared" si="6"/>
        <v>2560</v>
      </c>
      <c r="K30" s="28">
        <f t="shared" si="6"/>
        <v>2555</v>
      </c>
      <c r="L30" s="27">
        <f t="shared" si="6"/>
        <v>2575</v>
      </c>
      <c r="M30" s="26">
        <f t="shared" si="6"/>
        <v>1.3385</v>
      </c>
      <c r="N30" s="25">
        <f t="shared" si="6"/>
        <v>1.1486000000000001</v>
      </c>
      <c r="O30" s="24">
        <f t="shared" si="6"/>
        <v>149.22</v>
      </c>
      <c r="P30" s="23">
        <f t="shared" si="6"/>
        <v>1852.6411129395779</v>
      </c>
      <c r="Q30" s="23">
        <f t="shared" si="6"/>
        <v>1995.4613037013851</v>
      </c>
      <c r="R30" s="23">
        <f t="shared" si="6"/>
        <v>2388.2396586904097</v>
      </c>
      <c r="S30" s="22">
        <f t="shared" si="6"/>
        <v>1.3389</v>
      </c>
    </row>
    <row r="31" spans="2:19" ht="13.5" thickBot="1" x14ac:dyDescent="0.25">
      <c r="B31" s="21" t="s">
        <v>13</v>
      </c>
      <c r="C31" s="20">
        <f t="shared" ref="C31:S31" si="7">MIN(C9:C28)</f>
        <v>2392</v>
      </c>
      <c r="D31" s="19">
        <f t="shared" si="7"/>
        <v>2402</v>
      </c>
      <c r="E31" s="18">
        <f t="shared" si="7"/>
        <v>2397</v>
      </c>
      <c r="F31" s="20">
        <f t="shared" si="7"/>
        <v>2390</v>
      </c>
      <c r="G31" s="19">
        <f t="shared" si="7"/>
        <v>2400</v>
      </c>
      <c r="H31" s="18">
        <f t="shared" si="7"/>
        <v>2395</v>
      </c>
      <c r="I31" s="20">
        <f t="shared" si="7"/>
        <v>2390</v>
      </c>
      <c r="J31" s="19">
        <f t="shared" si="7"/>
        <v>2400</v>
      </c>
      <c r="K31" s="18">
        <f t="shared" si="7"/>
        <v>2395</v>
      </c>
      <c r="L31" s="17">
        <f t="shared" si="7"/>
        <v>2402</v>
      </c>
      <c r="M31" s="16">
        <f t="shared" si="7"/>
        <v>1.2774000000000001</v>
      </c>
      <c r="N31" s="15">
        <f t="shared" si="7"/>
        <v>1.0782</v>
      </c>
      <c r="O31" s="14">
        <f t="shared" si="7"/>
        <v>140.26</v>
      </c>
      <c r="P31" s="13">
        <f t="shared" si="7"/>
        <v>1619.9935858505416</v>
      </c>
      <c r="Q31" s="13">
        <f t="shared" si="7"/>
        <v>1833.6007334402934</v>
      </c>
      <c r="R31" s="13">
        <f t="shared" si="7"/>
        <v>2120.4096045197739</v>
      </c>
      <c r="S31" s="12">
        <f t="shared" si="7"/>
        <v>1.2775000000000001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S34"/>
  <sheetViews>
    <sheetView workbookViewId="0">
      <pane ySplit="8" topLeftCell="A9" activePane="bottomLeft" state="frozen"/>
      <selection activeCell="C46" sqref="C46"/>
      <selection pane="bottomLeft" activeCell="P9" sqref="P9:Q28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30</v>
      </c>
    </row>
    <row r="6" spans="1:19" ht="13.5" thickBot="1" x14ac:dyDescent="0.25">
      <c r="B6" s="1">
        <v>45748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45748</v>
      </c>
      <c r="C9" s="44">
        <v>2390</v>
      </c>
      <c r="D9" s="43">
        <v>2400</v>
      </c>
      <c r="E9" s="42">
        <f t="shared" ref="E9:E28" si="0">AVERAGE(C9:D9)</f>
        <v>2395</v>
      </c>
      <c r="F9" s="44">
        <v>2390</v>
      </c>
      <c r="G9" s="43">
        <v>2400</v>
      </c>
      <c r="H9" s="42">
        <f t="shared" ref="H9:H28" si="1">AVERAGE(F9:G9)</f>
        <v>2395</v>
      </c>
      <c r="I9" s="44">
        <v>2390</v>
      </c>
      <c r="J9" s="43">
        <v>2400</v>
      </c>
      <c r="K9" s="42">
        <f t="shared" ref="K9:K28" si="2">AVERAGE(I9:J9)</f>
        <v>2395</v>
      </c>
      <c r="L9" s="50">
        <v>2400</v>
      </c>
      <c r="M9" s="49">
        <v>1.2890999999999999</v>
      </c>
      <c r="N9" s="51">
        <v>1.0782</v>
      </c>
      <c r="O9" s="48">
        <v>149.19999999999999</v>
      </c>
      <c r="P9" s="41">
        <f>R9/M9</f>
        <v>1726.7334644873736</v>
      </c>
      <c r="Q9" s="41">
        <f>G9/M9</f>
        <v>1861.7640214102864</v>
      </c>
      <c r="R9" s="47">
        <f t="shared" ref="R9:R28" si="3">L9/N9</f>
        <v>2225.9321090706731</v>
      </c>
      <c r="S9" s="46">
        <v>1.2889999999999999</v>
      </c>
    </row>
    <row r="10" spans="1:19" x14ac:dyDescent="0.2">
      <c r="B10" s="45">
        <v>45749</v>
      </c>
      <c r="C10" s="44">
        <v>2390</v>
      </c>
      <c r="D10" s="43">
        <v>2400</v>
      </c>
      <c r="E10" s="42">
        <f t="shared" si="0"/>
        <v>2395</v>
      </c>
      <c r="F10" s="44">
        <v>2390</v>
      </c>
      <c r="G10" s="43">
        <v>2400</v>
      </c>
      <c r="H10" s="42">
        <f t="shared" si="1"/>
        <v>2395</v>
      </c>
      <c r="I10" s="44">
        <v>2390</v>
      </c>
      <c r="J10" s="43">
        <v>2400</v>
      </c>
      <c r="K10" s="42">
        <f t="shared" si="2"/>
        <v>2395</v>
      </c>
      <c r="L10" s="50">
        <v>2400</v>
      </c>
      <c r="M10" s="49">
        <v>1.2948</v>
      </c>
      <c r="N10" s="49">
        <v>1.0803</v>
      </c>
      <c r="O10" s="48">
        <v>149.22</v>
      </c>
      <c r="P10" s="41">
        <f t="shared" ref="P10:P28" si="4">R10/M10</f>
        <v>1715.7901681277049</v>
      </c>
      <c r="Q10" s="41">
        <f t="shared" ref="Q10:Q28" si="5">G10/M10</f>
        <v>1853.5681186283596</v>
      </c>
      <c r="R10" s="47">
        <f t="shared" si="3"/>
        <v>2221.6051096917522</v>
      </c>
      <c r="S10" s="46">
        <v>1.2947</v>
      </c>
    </row>
    <row r="11" spans="1:19" x14ac:dyDescent="0.2">
      <c r="B11" s="45">
        <v>45750</v>
      </c>
      <c r="C11" s="44">
        <v>2390</v>
      </c>
      <c r="D11" s="43">
        <v>2400</v>
      </c>
      <c r="E11" s="42">
        <f t="shared" si="0"/>
        <v>2395</v>
      </c>
      <c r="F11" s="44">
        <v>2390</v>
      </c>
      <c r="G11" s="43">
        <v>2400</v>
      </c>
      <c r="H11" s="42">
        <f t="shared" si="1"/>
        <v>2395</v>
      </c>
      <c r="I11" s="44">
        <v>2390</v>
      </c>
      <c r="J11" s="43">
        <v>2400</v>
      </c>
      <c r="K11" s="42">
        <f t="shared" si="2"/>
        <v>2395</v>
      </c>
      <c r="L11" s="50">
        <v>2400</v>
      </c>
      <c r="M11" s="49">
        <v>1.3174999999999999</v>
      </c>
      <c r="N11" s="49">
        <v>1.1088</v>
      </c>
      <c r="O11" s="48">
        <v>146.05000000000001</v>
      </c>
      <c r="P11" s="41">
        <f t="shared" si="4"/>
        <v>1642.8858933602767</v>
      </c>
      <c r="Q11" s="41">
        <f t="shared" si="5"/>
        <v>1821.6318785578749</v>
      </c>
      <c r="R11" s="47">
        <f t="shared" si="3"/>
        <v>2164.5021645021643</v>
      </c>
      <c r="S11" s="46">
        <v>1.3174999999999999</v>
      </c>
    </row>
    <row r="12" spans="1:19" x14ac:dyDescent="0.2">
      <c r="B12" s="45">
        <v>45751</v>
      </c>
      <c r="C12" s="44">
        <v>2390</v>
      </c>
      <c r="D12" s="43">
        <v>2400</v>
      </c>
      <c r="E12" s="42">
        <f t="shared" si="0"/>
        <v>2395</v>
      </c>
      <c r="F12" s="44">
        <v>2390</v>
      </c>
      <c r="G12" s="43">
        <v>2400</v>
      </c>
      <c r="H12" s="42">
        <f t="shared" si="1"/>
        <v>2395</v>
      </c>
      <c r="I12" s="44">
        <v>2390</v>
      </c>
      <c r="J12" s="43">
        <v>2400</v>
      </c>
      <c r="K12" s="42">
        <f t="shared" si="2"/>
        <v>2395</v>
      </c>
      <c r="L12" s="50">
        <v>2400</v>
      </c>
      <c r="M12" s="49">
        <v>1.3021</v>
      </c>
      <c r="N12" s="49">
        <v>1.1060000000000001</v>
      </c>
      <c r="O12" s="48">
        <v>145.4</v>
      </c>
      <c r="P12" s="41">
        <f t="shared" si="4"/>
        <v>1666.5247805985407</v>
      </c>
      <c r="Q12" s="41">
        <f t="shared" si="5"/>
        <v>1843.1764073419861</v>
      </c>
      <c r="R12" s="47">
        <f t="shared" si="3"/>
        <v>2169.9819168173599</v>
      </c>
      <c r="S12" s="46">
        <v>1.302</v>
      </c>
    </row>
    <row r="13" spans="1:19" x14ac:dyDescent="0.2">
      <c r="B13" s="45">
        <v>45754</v>
      </c>
      <c r="C13" s="44">
        <v>2390</v>
      </c>
      <c r="D13" s="43">
        <v>2400</v>
      </c>
      <c r="E13" s="42">
        <f t="shared" si="0"/>
        <v>2395</v>
      </c>
      <c r="F13" s="44">
        <v>2390</v>
      </c>
      <c r="G13" s="43">
        <v>2400</v>
      </c>
      <c r="H13" s="42">
        <f t="shared" si="1"/>
        <v>2395</v>
      </c>
      <c r="I13" s="44">
        <v>2390</v>
      </c>
      <c r="J13" s="43">
        <v>2400</v>
      </c>
      <c r="K13" s="42">
        <f t="shared" si="2"/>
        <v>2395</v>
      </c>
      <c r="L13" s="50">
        <v>2400</v>
      </c>
      <c r="M13" s="49">
        <v>1.2825</v>
      </c>
      <c r="N13" s="49">
        <v>1.097</v>
      </c>
      <c r="O13" s="48">
        <v>146.38999999999999</v>
      </c>
      <c r="P13" s="41">
        <f t="shared" si="4"/>
        <v>1705.8751406014276</v>
      </c>
      <c r="Q13" s="41">
        <f t="shared" si="5"/>
        <v>1871.3450292397661</v>
      </c>
      <c r="R13" s="47">
        <f t="shared" si="3"/>
        <v>2187.7848678213309</v>
      </c>
      <c r="S13" s="46">
        <v>1.2825</v>
      </c>
    </row>
    <row r="14" spans="1:19" x14ac:dyDescent="0.2">
      <c r="B14" s="45">
        <v>45755</v>
      </c>
      <c r="C14" s="44">
        <v>2390</v>
      </c>
      <c r="D14" s="43">
        <v>2400</v>
      </c>
      <c r="E14" s="42">
        <f t="shared" si="0"/>
        <v>2395</v>
      </c>
      <c r="F14" s="44">
        <v>2390</v>
      </c>
      <c r="G14" s="43">
        <v>2400</v>
      </c>
      <c r="H14" s="42">
        <f t="shared" si="1"/>
        <v>2395</v>
      </c>
      <c r="I14" s="44">
        <v>2390</v>
      </c>
      <c r="J14" s="43">
        <v>2400</v>
      </c>
      <c r="K14" s="42">
        <f t="shared" si="2"/>
        <v>2395</v>
      </c>
      <c r="L14" s="50">
        <v>2400</v>
      </c>
      <c r="M14" s="49">
        <v>1.2779</v>
      </c>
      <c r="N14" s="49">
        <v>1.0933999999999999</v>
      </c>
      <c r="O14" s="48">
        <v>146.91</v>
      </c>
      <c r="P14" s="41">
        <f t="shared" si="4"/>
        <v>1717.6524849214088</v>
      </c>
      <c r="Q14" s="41">
        <f t="shared" si="5"/>
        <v>1878.0812270130682</v>
      </c>
      <c r="R14" s="47">
        <f t="shared" si="3"/>
        <v>2194.9881104810684</v>
      </c>
      <c r="S14" s="46">
        <v>1.2779</v>
      </c>
    </row>
    <row r="15" spans="1:19" x14ac:dyDescent="0.2">
      <c r="B15" s="45">
        <v>45756</v>
      </c>
      <c r="C15" s="44">
        <v>2390</v>
      </c>
      <c r="D15" s="43">
        <v>2400</v>
      </c>
      <c r="E15" s="42">
        <f t="shared" si="0"/>
        <v>2395</v>
      </c>
      <c r="F15" s="44">
        <v>2390</v>
      </c>
      <c r="G15" s="43">
        <v>2400</v>
      </c>
      <c r="H15" s="42">
        <f t="shared" si="1"/>
        <v>2395</v>
      </c>
      <c r="I15" s="44">
        <v>2390</v>
      </c>
      <c r="J15" s="43">
        <v>2400</v>
      </c>
      <c r="K15" s="42">
        <f t="shared" si="2"/>
        <v>2395</v>
      </c>
      <c r="L15" s="50">
        <v>2400</v>
      </c>
      <c r="M15" s="49">
        <v>1.2774000000000001</v>
      </c>
      <c r="N15" s="49">
        <v>1.1035999999999999</v>
      </c>
      <c r="O15" s="48">
        <v>144.66</v>
      </c>
      <c r="P15" s="41">
        <f t="shared" si="4"/>
        <v>1702.4432273488651</v>
      </c>
      <c r="Q15" s="41">
        <f t="shared" si="5"/>
        <v>1878.8163457022074</v>
      </c>
      <c r="R15" s="47">
        <f t="shared" si="3"/>
        <v>2174.7009786154404</v>
      </c>
      <c r="S15" s="46">
        <v>1.2775000000000001</v>
      </c>
    </row>
    <row r="16" spans="1:19" x14ac:dyDescent="0.2">
      <c r="B16" s="45">
        <v>45757</v>
      </c>
      <c r="C16" s="44">
        <v>2390</v>
      </c>
      <c r="D16" s="43">
        <v>2400</v>
      </c>
      <c r="E16" s="42">
        <f t="shared" si="0"/>
        <v>2395</v>
      </c>
      <c r="F16" s="44">
        <v>2390</v>
      </c>
      <c r="G16" s="43">
        <v>2400</v>
      </c>
      <c r="H16" s="42">
        <f t="shared" si="1"/>
        <v>2395</v>
      </c>
      <c r="I16" s="44">
        <v>2390</v>
      </c>
      <c r="J16" s="43">
        <v>2400</v>
      </c>
      <c r="K16" s="42">
        <f t="shared" si="2"/>
        <v>2395</v>
      </c>
      <c r="L16" s="50">
        <v>2400</v>
      </c>
      <c r="M16" s="49">
        <v>1.2931999999999999</v>
      </c>
      <c r="N16" s="49">
        <v>1.107</v>
      </c>
      <c r="O16" s="48">
        <v>145.54</v>
      </c>
      <c r="P16" s="41">
        <f t="shared" si="4"/>
        <v>1676.4782556579046</v>
      </c>
      <c r="Q16" s="41">
        <f t="shared" si="5"/>
        <v>1855.8614290133005</v>
      </c>
      <c r="R16" s="47">
        <f t="shared" si="3"/>
        <v>2168.021680216802</v>
      </c>
      <c r="S16" s="46">
        <v>1.2934000000000001</v>
      </c>
    </row>
    <row r="17" spans="2:19" x14ac:dyDescent="0.2">
      <c r="B17" s="45">
        <v>45758</v>
      </c>
      <c r="C17" s="44">
        <v>2390</v>
      </c>
      <c r="D17" s="43">
        <v>2400</v>
      </c>
      <c r="E17" s="42">
        <f t="shared" si="0"/>
        <v>2395</v>
      </c>
      <c r="F17" s="44">
        <v>2390</v>
      </c>
      <c r="G17" s="43">
        <v>2400</v>
      </c>
      <c r="H17" s="42">
        <f t="shared" si="1"/>
        <v>2395</v>
      </c>
      <c r="I17" s="44">
        <v>2390</v>
      </c>
      <c r="J17" s="43">
        <v>2400</v>
      </c>
      <c r="K17" s="42">
        <f t="shared" si="2"/>
        <v>2395</v>
      </c>
      <c r="L17" s="50">
        <v>2400</v>
      </c>
      <c r="M17" s="49">
        <v>1.3089</v>
      </c>
      <c r="N17" s="49">
        <v>1.1328</v>
      </c>
      <c r="O17" s="48">
        <v>142.63</v>
      </c>
      <c r="P17" s="41">
        <f t="shared" si="4"/>
        <v>1618.6447152544963</v>
      </c>
      <c r="Q17" s="41">
        <f t="shared" si="5"/>
        <v>1833.6007334402934</v>
      </c>
      <c r="R17" s="47">
        <f t="shared" si="3"/>
        <v>2118.6440677966102</v>
      </c>
      <c r="S17" s="46">
        <v>1.3089999999999999</v>
      </c>
    </row>
    <row r="18" spans="2:19" x14ac:dyDescent="0.2">
      <c r="B18" s="45">
        <v>45761</v>
      </c>
      <c r="C18" s="44">
        <v>2390</v>
      </c>
      <c r="D18" s="43">
        <v>2400</v>
      </c>
      <c r="E18" s="42">
        <f t="shared" si="0"/>
        <v>2395</v>
      </c>
      <c r="F18" s="44">
        <v>2390</v>
      </c>
      <c r="G18" s="43">
        <v>2400</v>
      </c>
      <c r="H18" s="42">
        <f t="shared" si="1"/>
        <v>2395</v>
      </c>
      <c r="I18" s="44">
        <v>2390</v>
      </c>
      <c r="J18" s="43">
        <v>2400</v>
      </c>
      <c r="K18" s="42">
        <f t="shared" si="2"/>
        <v>2395</v>
      </c>
      <c r="L18" s="50">
        <v>2400</v>
      </c>
      <c r="M18" s="49">
        <v>1.3176000000000001</v>
      </c>
      <c r="N18" s="49">
        <v>1.1385000000000001</v>
      </c>
      <c r="O18" s="48">
        <v>143.24</v>
      </c>
      <c r="P18" s="41">
        <f t="shared" si="4"/>
        <v>1599.906565456577</v>
      </c>
      <c r="Q18" s="41">
        <f t="shared" si="5"/>
        <v>1821.4936247723131</v>
      </c>
      <c r="R18" s="47">
        <f t="shared" si="3"/>
        <v>2108.036890645586</v>
      </c>
      <c r="S18" s="46">
        <v>1.3178000000000001</v>
      </c>
    </row>
    <row r="19" spans="2:19" x14ac:dyDescent="0.2">
      <c r="B19" s="45">
        <v>45762</v>
      </c>
      <c r="C19" s="44">
        <v>2390</v>
      </c>
      <c r="D19" s="43">
        <v>2400</v>
      </c>
      <c r="E19" s="42">
        <f t="shared" si="0"/>
        <v>2395</v>
      </c>
      <c r="F19" s="44">
        <v>2390</v>
      </c>
      <c r="G19" s="43">
        <v>2400</v>
      </c>
      <c r="H19" s="42">
        <f t="shared" si="1"/>
        <v>2395</v>
      </c>
      <c r="I19" s="44">
        <v>2390</v>
      </c>
      <c r="J19" s="43">
        <v>2400</v>
      </c>
      <c r="K19" s="42">
        <f t="shared" si="2"/>
        <v>2395</v>
      </c>
      <c r="L19" s="50">
        <v>2400</v>
      </c>
      <c r="M19" s="49">
        <v>1.3231999999999999</v>
      </c>
      <c r="N19" s="49">
        <v>1.1327</v>
      </c>
      <c r="O19" s="48">
        <v>142.9</v>
      </c>
      <c r="P19" s="41">
        <f t="shared" si="4"/>
        <v>1601.2931616562025</v>
      </c>
      <c r="Q19" s="41">
        <f t="shared" si="5"/>
        <v>1813.7847642079807</v>
      </c>
      <c r="R19" s="47">
        <f t="shared" si="3"/>
        <v>2118.8311115034871</v>
      </c>
      <c r="S19" s="46">
        <v>1.3232999999999999</v>
      </c>
    </row>
    <row r="20" spans="2:19" x14ac:dyDescent="0.2">
      <c r="B20" s="45">
        <v>45763</v>
      </c>
      <c r="C20" s="44">
        <v>2390</v>
      </c>
      <c r="D20" s="43">
        <v>2400</v>
      </c>
      <c r="E20" s="42">
        <f t="shared" si="0"/>
        <v>2395</v>
      </c>
      <c r="F20" s="44">
        <v>2390</v>
      </c>
      <c r="G20" s="43">
        <v>2400</v>
      </c>
      <c r="H20" s="42">
        <f t="shared" si="1"/>
        <v>2395</v>
      </c>
      <c r="I20" s="44">
        <v>2390</v>
      </c>
      <c r="J20" s="43">
        <v>2400</v>
      </c>
      <c r="K20" s="42">
        <f t="shared" si="2"/>
        <v>2395</v>
      </c>
      <c r="L20" s="50">
        <v>2400</v>
      </c>
      <c r="M20" s="49">
        <v>1.3271999999999999</v>
      </c>
      <c r="N20" s="49">
        <v>1.1364000000000001</v>
      </c>
      <c r="O20" s="48">
        <v>142.66</v>
      </c>
      <c r="P20" s="41">
        <f t="shared" si="4"/>
        <v>1591.2691517198753</v>
      </c>
      <c r="Q20" s="41">
        <f t="shared" si="5"/>
        <v>1808.3182640144666</v>
      </c>
      <c r="R20" s="47">
        <f t="shared" si="3"/>
        <v>2111.9324181626184</v>
      </c>
      <c r="S20" s="46">
        <v>1.3273999999999999</v>
      </c>
    </row>
    <row r="21" spans="2:19" x14ac:dyDescent="0.2">
      <c r="B21" s="45">
        <v>45764</v>
      </c>
      <c r="C21" s="44">
        <v>2390</v>
      </c>
      <c r="D21" s="43">
        <v>2400</v>
      </c>
      <c r="E21" s="42">
        <f t="shared" si="0"/>
        <v>2395</v>
      </c>
      <c r="F21" s="44">
        <v>2390</v>
      </c>
      <c r="G21" s="43">
        <v>2400</v>
      </c>
      <c r="H21" s="42">
        <f t="shared" si="1"/>
        <v>2395</v>
      </c>
      <c r="I21" s="44">
        <v>2390</v>
      </c>
      <c r="J21" s="43">
        <v>2400</v>
      </c>
      <c r="K21" s="42">
        <f t="shared" si="2"/>
        <v>2395</v>
      </c>
      <c r="L21" s="50">
        <v>2400</v>
      </c>
      <c r="M21" s="49">
        <v>1.3227</v>
      </c>
      <c r="N21" s="49">
        <v>1.1355999999999999</v>
      </c>
      <c r="O21" s="48">
        <v>142.6</v>
      </c>
      <c r="P21" s="41">
        <f t="shared" si="4"/>
        <v>1597.8076800383731</v>
      </c>
      <c r="Q21" s="41">
        <f t="shared" si="5"/>
        <v>1814.4704014515764</v>
      </c>
      <c r="R21" s="47">
        <f t="shared" si="3"/>
        <v>2113.420218386756</v>
      </c>
      <c r="S21" s="46">
        <v>1.323</v>
      </c>
    </row>
    <row r="22" spans="2:19" x14ac:dyDescent="0.2">
      <c r="B22" s="45">
        <v>45769</v>
      </c>
      <c r="C22" s="44">
        <v>2390</v>
      </c>
      <c r="D22" s="43">
        <v>2400</v>
      </c>
      <c r="E22" s="42">
        <f t="shared" si="0"/>
        <v>2395</v>
      </c>
      <c r="F22" s="44">
        <v>2390</v>
      </c>
      <c r="G22" s="43">
        <v>2400</v>
      </c>
      <c r="H22" s="42">
        <f t="shared" si="1"/>
        <v>2395</v>
      </c>
      <c r="I22" s="44">
        <v>2390</v>
      </c>
      <c r="J22" s="43">
        <v>2400</v>
      </c>
      <c r="K22" s="42">
        <f t="shared" si="2"/>
        <v>2395</v>
      </c>
      <c r="L22" s="50">
        <v>2400</v>
      </c>
      <c r="M22" s="49">
        <v>1.3378000000000001</v>
      </c>
      <c r="N22" s="49">
        <v>1.1486000000000001</v>
      </c>
      <c r="O22" s="48">
        <v>140.26</v>
      </c>
      <c r="P22" s="41">
        <f t="shared" si="4"/>
        <v>1561.8928548269789</v>
      </c>
      <c r="Q22" s="41">
        <f t="shared" si="5"/>
        <v>1793.990133054268</v>
      </c>
      <c r="R22" s="47">
        <f t="shared" si="3"/>
        <v>2089.5002611875325</v>
      </c>
      <c r="S22" s="46">
        <v>1.3381000000000001</v>
      </c>
    </row>
    <row r="23" spans="2:19" x14ac:dyDescent="0.2">
      <c r="B23" s="45">
        <v>45770</v>
      </c>
      <c r="C23" s="44">
        <v>2390</v>
      </c>
      <c r="D23" s="43">
        <v>2400</v>
      </c>
      <c r="E23" s="42">
        <f t="shared" si="0"/>
        <v>2395</v>
      </c>
      <c r="F23" s="44">
        <v>2390</v>
      </c>
      <c r="G23" s="43">
        <v>2400</v>
      </c>
      <c r="H23" s="42">
        <f t="shared" si="1"/>
        <v>2395</v>
      </c>
      <c r="I23" s="44">
        <v>2390</v>
      </c>
      <c r="J23" s="43">
        <v>2400</v>
      </c>
      <c r="K23" s="42">
        <f t="shared" si="2"/>
        <v>2395</v>
      </c>
      <c r="L23" s="50">
        <v>2400</v>
      </c>
      <c r="M23" s="49">
        <v>1.33</v>
      </c>
      <c r="N23" s="49">
        <v>1.141</v>
      </c>
      <c r="O23" s="48">
        <v>141.66</v>
      </c>
      <c r="P23" s="41">
        <f t="shared" si="4"/>
        <v>1581.5173340889469</v>
      </c>
      <c r="Q23" s="41">
        <f t="shared" si="5"/>
        <v>1804.5112781954886</v>
      </c>
      <c r="R23" s="47">
        <f t="shared" si="3"/>
        <v>2103.4180543382995</v>
      </c>
      <c r="S23" s="46">
        <v>1.3304</v>
      </c>
    </row>
    <row r="24" spans="2:19" x14ac:dyDescent="0.2">
      <c r="B24" s="45">
        <v>45771</v>
      </c>
      <c r="C24" s="44">
        <v>2390</v>
      </c>
      <c r="D24" s="43">
        <v>2400</v>
      </c>
      <c r="E24" s="42">
        <f t="shared" si="0"/>
        <v>2395</v>
      </c>
      <c r="F24" s="44">
        <v>2390</v>
      </c>
      <c r="G24" s="43">
        <v>2400</v>
      </c>
      <c r="H24" s="42">
        <f t="shared" si="1"/>
        <v>2395</v>
      </c>
      <c r="I24" s="44">
        <v>2390</v>
      </c>
      <c r="J24" s="43">
        <v>2400</v>
      </c>
      <c r="K24" s="42">
        <f t="shared" si="2"/>
        <v>2395</v>
      </c>
      <c r="L24" s="50">
        <v>2400</v>
      </c>
      <c r="M24" s="49">
        <v>1.3309</v>
      </c>
      <c r="N24" s="49">
        <v>1.1373</v>
      </c>
      <c r="O24" s="48">
        <v>142.6</v>
      </c>
      <c r="P24" s="41">
        <f t="shared" si="4"/>
        <v>1585.5895595586981</v>
      </c>
      <c r="Q24" s="41">
        <f t="shared" si="5"/>
        <v>1803.2910060861072</v>
      </c>
      <c r="R24" s="47">
        <f t="shared" si="3"/>
        <v>2110.2611448166713</v>
      </c>
      <c r="S24" s="46">
        <v>1.3312999999999999</v>
      </c>
    </row>
    <row r="25" spans="2:19" x14ac:dyDescent="0.2">
      <c r="B25" s="45">
        <v>45772</v>
      </c>
      <c r="C25" s="44">
        <v>2390</v>
      </c>
      <c r="D25" s="43">
        <v>2400</v>
      </c>
      <c r="E25" s="42">
        <f t="shared" si="0"/>
        <v>2395</v>
      </c>
      <c r="F25" s="44">
        <v>2390</v>
      </c>
      <c r="G25" s="43">
        <v>2400</v>
      </c>
      <c r="H25" s="42">
        <f t="shared" si="1"/>
        <v>2395</v>
      </c>
      <c r="I25" s="44">
        <v>2390</v>
      </c>
      <c r="J25" s="43">
        <v>2400</v>
      </c>
      <c r="K25" s="42">
        <f t="shared" si="2"/>
        <v>2395</v>
      </c>
      <c r="L25" s="50">
        <v>2400</v>
      </c>
      <c r="M25" s="49">
        <v>1.3307</v>
      </c>
      <c r="N25" s="49">
        <v>1.135</v>
      </c>
      <c r="O25" s="48">
        <v>143.38</v>
      </c>
      <c r="P25" s="41">
        <f t="shared" si="4"/>
        <v>1589.0414405455178</v>
      </c>
      <c r="Q25" s="41">
        <f t="shared" si="5"/>
        <v>1803.5620350191627</v>
      </c>
      <c r="R25" s="47">
        <f t="shared" si="3"/>
        <v>2114.5374449339206</v>
      </c>
      <c r="S25" s="46">
        <v>1.3310999999999999</v>
      </c>
    </row>
    <row r="26" spans="2:19" x14ac:dyDescent="0.2">
      <c r="B26" s="45">
        <v>45775</v>
      </c>
      <c r="C26" s="44">
        <v>2390</v>
      </c>
      <c r="D26" s="43">
        <v>2400</v>
      </c>
      <c r="E26" s="42">
        <f t="shared" si="0"/>
        <v>2395</v>
      </c>
      <c r="F26" s="44">
        <v>2390</v>
      </c>
      <c r="G26" s="43">
        <v>2400</v>
      </c>
      <c r="H26" s="42">
        <f t="shared" si="1"/>
        <v>2395</v>
      </c>
      <c r="I26" s="44">
        <v>2390</v>
      </c>
      <c r="J26" s="43">
        <v>2400</v>
      </c>
      <c r="K26" s="42">
        <f t="shared" si="2"/>
        <v>2395</v>
      </c>
      <c r="L26" s="50">
        <v>2400</v>
      </c>
      <c r="M26" s="49">
        <v>1.3338000000000001</v>
      </c>
      <c r="N26" s="49">
        <v>1.1352</v>
      </c>
      <c r="O26" s="48">
        <v>143.38</v>
      </c>
      <c r="P26" s="41">
        <f t="shared" si="4"/>
        <v>1585.0689045303488</v>
      </c>
      <c r="Q26" s="41">
        <f t="shared" si="5"/>
        <v>1799.3702204228518</v>
      </c>
      <c r="R26" s="47">
        <f t="shared" si="3"/>
        <v>2114.1649048625795</v>
      </c>
      <c r="S26" s="46">
        <v>1.3342000000000001</v>
      </c>
    </row>
    <row r="27" spans="2:19" x14ac:dyDescent="0.2">
      <c r="B27" s="45">
        <v>45776</v>
      </c>
      <c r="C27" s="44">
        <v>2390</v>
      </c>
      <c r="D27" s="43">
        <v>2400</v>
      </c>
      <c r="E27" s="42">
        <f t="shared" si="0"/>
        <v>2395</v>
      </c>
      <c r="F27" s="44">
        <v>2390</v>
      </c>
      <c r="G27" s="43">
        <v>2400</v>
      </c>
      <c r="H27" s="42">
        <f t="shared" si="1"/>
        <v>2395</v>
      </c>
      <c r="I27" s="44">
        <v>2390</v>
      </c>
      <c r="J27" s="43">
        <v>2400</v>
      </c>
      <c r="K27" s="42">
        <f t="shared" si="2"/>
        <v>2395</v>
      </c>
      <c r="L27" s="50">
        <v>2400</v>
      </c>
      <c r="M27" s="49">
        <v>1.3385</v>
      </c>
      <c r="N27" s="49">
        <v>1.1375999999999999</v>
      </c>
      <c r="O27" s="48">
        <v>142.74</v>
      </c>
      <c r="P27" s="41">
        <f t="shared" si="4"/>
        <v>1576.1708190886898</v>
      </c>
      <c r="Q27" s="41">
        <f t="shared" si="5"/>
        <v>1793.0519237952933</v>
      </c>
      <c r="R27" s="47">
        <f t="shared" si="3"/>
        <v>2109.7046413502112</v>
      </c>
      <c r="S27" s="46">
        <v>1.3389</v>
      </c>
    </row>
    <row r="28" spans="2:19" x14ac:dyDescent="0.2">
      <c r="B28" s="45">
        <v>45777</v>
      </c>
      <c r="C28" s="44">
        <v>2390</v>
      </c>
      <c r="D28" s="43">
        <v>2400</v>
      </c>
      <c r="E28" s="42">
        <f t="shared" si="0"/>
        <v>2395</v>
      </c>
      <c r="F28" s="44">
        <v>2390</v>
      </c>
      <c r="G28" s="43">
        <v>2400</v>
      </c>
      <c r="H28" s="42">
        <f t="shared" si="1"/>
        <v>2395</v>
      </c>
      <c r="I28" s="44">
        <v>2390</v>
      </c>
      <c r="J28" s="43">
        <v>2400</v>
      </c>
      <c r="K28" s="42">
        <f t="shared" si="2"/>
        <v>2395</v>
      </c>
      <c r="L28" s="50">
        <v>2400</v>
      </c>
      <c r="M28" s="49">
        <v>1.3357000000000001</v>
      </c>
      <c r="N28" s="49">
        <v>1.1374</v>
      </c>
      <c r="O28" s="48">
        <v>143.02000000000001</v>
      </c>
      <c r="P28" s="41">
        <f t="shared" si="4"/>
        <v>1579.7526473330306</v>
      </c>
      <c r="Q28" s="41">
        <f t="shared" si="5"/>
        <v>1796.810661076589</v>
      </c>
      <c r="R28" s="47">
        <f t="shared" si="3"/>
        <v>2110.0756110427292</v>
      </c>
      <c r="S28" s="46">
        <v>1.3362000000000001</v>
      </c>
    </row>
    <row r="29" spans="2:19" x14ac:dyDescent="0.2">
      <c r="B29" s="40" t="s">
        <v>11</v>
      </c>
      <c r="C29" s="39">
        <f>ROUND(AVERAGE(C9:C28),2)</f>
        <v>2390</v>
      </c>
      <c r="D29" s="38">
        <f>ROUND(AVERAGE(D9:D28),2)</f>
        <v>2400</v>
      </c>
      <c r="E29" s="37">
        <f>ROUND(AVERAGE(C29:D29),2)</f>
        <v>2395</v>
      </c>
      <c r="F29" s="39">
        <f>ROUND(AVERAGE(F9:F28),2)</f>
        <v>2390</v>
      </c>
      <c r="G29" s="38">
        <f>ROUND(AVERAGE(G9:G28),2)</f>
        <v>2400</v>
      </c>
      <c r="H29" s="37">
        <f>ROUND(AVERAGE(F29:G29),2)</f>
        <v>2395</v>
      </c>
      <c r="I29" s="39">
        <f>ROUND(AVERAGE(I9:I28),2)</f>
        <v>2390</v>
      </c>
      <c r="J29" s="38">
        <f>ROUND(AVERAGE(J9:J28),2)</f>
        <v>2400</v>
      </c>
      <c r="K29" s="37">
        <f>ROUND(AVERAGE(I29:J29),2)</f>
        <v>2395</v>
      </c>
      <c r="L29" s="36">
        <f>ROUND(AVERAGE(L9:L28),2)</f>
        <v>2400</v>
      </c>
      <c r="M29" s="35">
        <f>ROUND(AVERAGE(M9:M28),4)</f>
        <v>1.3136000000000001</v>
      </c>
      <c r="N29" s="34">
        <f>ROUND(AVERAGE(N9:N28),4)</f>
        <v>1.1211</v>
      </c>
      <c r="O29" s="167">
        <f>ROUND(AVERAGE(O9:O28),2)</f>
        <v>144.22</v>
      </c>
      <c r="P29" s="33">
        <f>AVERAGE(P9:P28)</f>
        <v>1631.1169124600617</v>
      </c>
      <c r="Q29" s="33">
        <f>AVERAGE(Q9:Q28)</f>
        <v>1827.5249751221618</v>
      </c>
      <c r="R29" s="33">
        <f>AVERAGE(R9:R28)</f>
        <v>2141.5021853121793</v>
      </c>
      <c r="S29" s="32">
        <f>AVERAGE(S9:S28)</f>
        <v>1.3137599999999998</v>
      </c>
    </row>
    <row r="30" spans="2:19" x14ac:dyDescent="0.2">
      <c r="B30" s="31" t="s">
        <v>12</v>
      </c>
      <c r="C30" s="30">
        <f t="shared" ref="C30:S30" si="6">MAX(C9:C28)</f>
        <v>2390</v>
      </c>
      <c r="D30" s="29">
        <f t="shared" si="6"/>
        <v>2400</v>
      </c>
      <c r="E30" s="28">
        <f t="shared" si="6"/>
        <v>2395</v>
      </c>
      <c r="F30" s="30">
        <f t="shared" si="6"/>
        <v>2390</v>
      </c>
      <c r="G30" s="29">
        <f t="shared" si="6"/>
        <v>2400</v>
      </c>
      <c r="H30" s="28">
        <f t="shared" si="6"/>
        <v>2395</v>
      </c>
      <c r="I30" s="30">
        <f t="shared" si="6"/>
        <v>2390</v>
      </c>
      <c r="J30" s="29">
        <f t="shared" si="6"/>
        <v>2400</v>
      </c>
      <c r="K30" s="28">
        <f t="shared" si="6"/>
        <v>2395</v>
      </c>
      <c r="L30" s="27">
        <f t="shared" si="6"/>
        <v>2400</v>
      </c>
      <c r="M30" s="26">
        <f t="shared" si="6"/>
        <v>1.3385</v>
      </c>
      <c r="N30" s="25">
        <f t="shared" si="6"/>
        <v>1.1486000000000001</v>
      </c>
      <c r="O30" s="24">
        <f t="shared" si="6"/>
        <v>149.22</v>
      </c>
      <c r="P30" s="23">
        <f t="shared" si="6"/>
        <v>1726.7334644873736</v>
      </c>
      <c r="Q30" s="23">
        <f t="shared" si="6"/>
        <v>1878.8163457022074</v>
      </c>
      <c r="R30" s="23">
        <f t="shared" si="6"/>
        <v>2225.9321090706731</v>
      </c>
      <c r="S30" s="22">
        <f t="shared" si="6"/>
        <v>1.3389</v>
      </c>
    </row>
    <row r="31" spans="2:19" ht="13.5" thickBot="1" x14ac:dyDescent="0.25">
      <c r="B31" s="21" t="s">
        <v>13</v>
      </c>
      <c r="C31" s="20">
        <f t="shared" ref="C31:S31" si="7">MIN(C9:C28)</f>
        <v>2390</v>
      </c>
      <c r="D31" s="19">
        <f t="shared" si="7"/>
        <v>2400</v>
      </c>
      <c r="E31" s="18">
        <f t="shared" si="7"/>
        <v>2395</v>
      </c>
      <c r="F31" s="20">
        <f t="shared" si="7"/>
        <v>2390</v>
      </c>
      <c r="G31" s="19">
        <f t="shared" si="7"/>
        <v>2400</v>
      </c>
      <c r="H31" s="18">
        <f t="shared" si="7"/>
        <v>2395</v>
      </c>
      <c r="I31" s="20">
        <f t="shared" si="7"/>
        <v>2390</v>
      </c>
      <c r="J31" s="19">
        <f t="shared" si="7"/>
        <v>2400</v>
      </c>
      <c r="K31" s="18">
        <f t="shared" si="7"/>
        <v>2395</v>
      </c>
      <c r="L31" s="17">
        <f t="shared" si="7"/>
        <v>2400</v>
      </c>
      <c r="M31" s="16">
        <f t="shared" si="7"/>
        <v>1.2774000000000001</v>
      </c>
      <c r="N31" s="15">
        <f t="shared" si="7"/>
        <v>1.0782</v>
      </c>
      <c r="O31" s="14">
        <f t="shared" si="7"/>
        <v>140.26</v>
      </c>
      <c r="P31" s="13">
        <f t="shared" si="7"/>
        <v>1561.8928548269789</v>
      </c>
      <c r="Q31" s="13">
        <f t="shared" si="7"/>
        <v>1793.0519237952933</v>
      </c>
      <c r="R31" s="13">
        <f t="shared" si="7"/>
        <v>2089.5002611875325</v>
      </c>
      <c r="S31" s="12">
        <f t="shared" si="7"/>
        <v>1.2775000000000001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Y34"/>
  <sheetViews>
    <sheetView tabSelected="1" workbookViewId="0">
      <pane ySplit="8" topLeftCell="A9" activePane="bottomLeft" state="frozen"/>
      <selection activeCell="C46" sqref="C46"/>
      <selection pane="bottomLeft" activeCell="V9" sqref="V9:W9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26</v>
      </c>
    </row>
    <row r="6" spans="1:25" ht="13.5" thickBot="1" x14ac:dyDescent="0.25">
      <c r="B6" s="1">
        <v>45748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45748</v>
      </c>
      <c r="C9" s="44">
        <v>2498</v>
      </c>
      <c r="D9" s="43">
        <v>2499</v>
      </c>
      <c r="E9" s="42">
        <f t="shared" ref="E9:E28" si="0">AVERAGE(C9:D9)</f>
        <v>2498.5</v>
      </c>
      <c r="F9" s="44">
        <v>2514</v>
      </c>
      <c r="G9" s="43">
        <v>2515</v>
      </c>
      <c r="H9" s="42">
        <f t="shared" ref="H9:H28" si="1">AVERAGE(F9:G9)</f>
        <v>2514.5</v>
      </c>
      <c r="I9" s="44">
        <v>2583</v>
      </c>
      <c r="J9" s="43">
        <v>2588</v>
      </c>
      <c r="K9" s="42">
        <f t="shared" ref="K9:K28" si="2">AVERAGE(I9:J9)</f>
        <v>2585.5</v>
      </c>
      <c r="L9" s="44">
        <v>2618</v>
      </c>
      <c r="M9" s="43">
        <v>2623</v>
      </c>
      <c r="N9" s="42">
        <f t="shared" ref="N9:N28" si="3">AVERAGE(L9:M9)</f>
        <v>2620.5</v>
      </c>
      <c r="O9" s="44">
        <v>2653</v>
      </c>
      <c r="P9" s="43">
        <v>2658</v>
      </c>
      <c r="Q9" s="42">
        <f t="shared" ref="Q9:Q28" si="4">AVERAGE(O9:P9)</f>
        <v>2655.5</v>
      </c>
      <c r="R9" s="50">
        <v>2499</v>
      </c>
      <c r="S9" s="49">
        <v>1.2890999999999999</v>
      </c>
      <c r="T9" s="51">
        <v>1.0782</v>
      </c>
      <c r="U9" s="48">
        <v>149.19999999999999</v>
      </c>
      <c r="V9" s="41">
        <f>X9/S9</f>
        <v>1797.9612198974778</v>
      </c>
      <c r="W9" s="41">
        <f>G9/S9</f>
        <v>1950.973547436196</v>
      </c>
      <c r="X9" s="47">
        <f t="shared" ref="X9:X28" si="5">R9/T9</f>
        <v>2317.7518085698384</v>
      </c>
      <c r="Y9" s="46">
        <v>1.2889999999999999</v>
      </c>
    </row>
    <row r="10" spans="1:25" x14ac:dyDescent="0.2">
      <c r="B10" s="45">
        <v>45749</v>
      </c>
      <c r="C10" s="44">
        <v>2479.5</v>
      </c>
      <c r="D10" s="43">
        <v>2480</v>
      </c>
      <c r="E10" s="42">
        <f t="shared" si="0"/>
        <v>2479.75</v>
      </c>
      <c r="F10" s="44">
        <v>2498</v>
      </c>
      <c r="G10" s="43">
        <v>2500</v>
      </c>
      <c r="H10" s="42">
        <f t="shared" si="1"/>
        <v>2499</v>
      </c>
      <c r="I10" s="44">
        <v>2573</v>
      </c>
      <c r="J10" s="43">
        <v>2578</v>
      </c>
      <c r="K10" s="42">
        <f t="shared" si="2"/>
        <v>2575.5</v>
      </c>
      <c r="L10" s="44">
        <v>2610</v>
      </c>
      <c r="M10" s="43">
        <v>2615</v>
      </c>
      <c r="N10" s="42">
        <f t="shared" si="3"/>
        <v>2612.5</v>
      </c>
      <c r="O10" s="44">
        <v>2648</v>
      </c>
      <c r="P10" s="43">
        <v>2653</v>
      </c>
      <c r="Q10" s="42">
        <f t="shared" si="4"/>
        <v>2650.5</v>
      </c>
      <c r="R10" s="50">
        <v>2480</v>
      </c>
      <c r="S10" s="49">
        <v>1.2948</v>
      </c>
      <c r="T10" s="49">
        <v>1.0803</v>
      </c>
      <c r="U10" s="48">
        <v>149.22</v>
      </c>
      <c r="V10" s="41">
        <f t="shared" ref="V10:V28" si="6">X10/S10</f>
        <v>1772.9831737319619</v>
      </c>
      <c r="W10" s="41">
        <f t="shared" ref="W10:W28" si="7">G10/S10</f>
        <v>1930.8001235712079</v>
      </c>
      <c r="X10" s="47">
        <f t="shared" si="5"/>
        <v>2295.6586133481442</v>
      </c>
      <c r="Y10" s="46">
        <v>1.2947</v>
      </c>
    </row>
    <row r="11" spans="1:25" x14ac:dyDescent="0.2">
      <c r="B11" s="45">
        <v>45750</v>
      </c>
      <c r="C11" s="44">
        <v>2436</v>
      </c>
      <c r="D11" s="43">
        <v>2436.5</v>
      </c>
      <c r="E11" s="42">
        <f t="shared" si="0"/>
        <v>2436.25</v>
      </c>
      <c r="F11" s="44">
        <v>2462</v>
      </c>
      <c r="G11" s="43">
        <v>2464</v>
      </c>
      <c r="H11" s="42">
        <f t="shared" si="1"/>
        <v>2463</v>
      </c>
      <c r="I11" s="44">
        <v>2535</v>
      </c>
      <c r="J11" s="43">
        <v>2540</v>
      </c>
      <c r="K11" s="42">
        <f t="shared" si="2"/>
        <v>2537.5</v>
      </c>
      <c r="L11" s="44">
        <v>2573</v>
      </c>
      <c r="M11" s="43">
        <v>2578</v>
      </c>
      <c r="N11" s="42">
        <f t="shared" si="3"/>
        <v>2575.5</v>
      </c>
      <c r="O11" s="44">
        <v>2610</v>
      </c>
      <c r="P11" s="43">
        <v>2615</v>
      </c>
      <c r="Q11" s="42">
        <f t="shared" si="4"/>
        <v>2612.5</v>
      </c>
      <c r="R11" s="50">
        <v>2436.5</v>
      </c>
      <c r="S11" s="49">
        <v>1.3174999999999999</v>
      </c>
      <c r="T11" s="49">
        <v>1.1088</v>
      </c>
      <c r="U11" s="48">
        <v>146.05000000000001</v>
      </c>
      <c r="V11" s="41">
        <f t="shared" si="6"/>
        <v>1667.8714496551308</v>
      </c>
      <c r="W11" s="41">
        <f t="shared" si="7"/>
        <v>1870.2087286527517</v>
      </c>
      <c r="X11" s="47">
        <f t="shared" si="5"/>
        <v>2197.4206349206347</v>
      </c>
      <c r="Y11" s="46">
        <v>1.3174999999999999</v>
      </c>
    </row>
    <row r="12" spans="1:25" x14ac:dyDescent="0.2">
      <c r="B12" s="45">
        <v>45751</v>
      </c>
      <c r="C12" s="44">
        <v>2355</v>
      </c>
      <c r="D12" s="43">
        <v>2355.5</v>
      </c>
      <c r="E12" s="42">
        <f t="shared" si="0"/>
        <v>2355.25</v>
      </c>
      <c r="F12" s="44">
        <v>2392</v>
      </c>
      <c r="G12" s="43">
        <v>2394</v>
      </c>
      <c r="H12" s="42">
        <f t="shared" si="1"/>
        <v>2393</v>
      </c>
      <c r="I12" s="44">
        <v>2483</v>
      </c>
      <c r="J12" s="43">
        <v>2488</v>
      </c>
      <c r="K12" s="42">
        <f t="shared" si="2"/>
        <v>2485.5</v>
      </c>
      <c r="L12" s="44">
        <v>2535</v>
      </c>
      <c r="M12" s="43">
        <v>2540</v>
      </c>
      <c r="N12" s="42">
        <f t="shared" si="3"/>
        <v>2537.5</v>
      </c>
      <c r="O12" s="44">
        <v>2572</v>
      </c>
      <c r="P12" s="43">
        <v>2577</v>
      </c>
      <c r="Q12" s="42">
        <f t="shared" si="4"/>
        <v>2574.5</v>
      </c>
      <c r="R12" s="50">
        <v>2355.5</v>
      </c>
      <c r="S12" s="49">
        <v>1.3021</v>
      </c>
      <c r="T12" s="49">
        <v>1.1060000000000001</v>
      </c>
      <c r="U12" s="48">
        <v>145.4</v>
      </c>
      <c r="V12" s="41">
        <f t="shared" si="6"/>
        <v>1635.6246336249428</v>
      </c>
      <c r="W12" s="41">
        <f t="shared" si="7"/>
        <v>1838.5684663236309</v>
      </c>
      <c r="X12" s="47">
        <f t="shared" si="5"/>
        <v>2129.746835443038</v>
      </c>
      <c r="Y12" s="46">
        <v>1.302</v>
      </c>
    </row>
    <row r="13" spans="1:25" x14ac:dyDescent="0.2">
      <c r="B13" s="45">
        <v>45754</v>
      </c>
      <c r="C13" s="44">
        <v>2349</v>
      </c>
      <c r="D13" s="43">
        <v>2350</v>
      </c>
      <c r="E13" s="42">
        <f t="shared" si="0"/>
        <v>2349.5</v>
      </c>
      <c r="F13" s="44">
        <v>2379</v>
      </c>
      <c r="G13" s="43">
        <v>2380</v>
      </c>
      <c r="H13" s="42">
        <f t="shared" si="1"/>
        <v>2379.5</v>
      </c>
      <c r="I13" s="44">
        <v>2485</v>
      </c>
      <c r="J13" s="43">
        <v>2490</v>
      </c>
      <c r="K13" s="42">
        <f t="shared" si="2"/>
        <v>2487.5</v>
      </c>
      <c r="L13" s="44">
        <v>2543</v>
      </c>
      <c r="M13" s="43">
        <v>2548</v>
      </c>
      <c r="N13" s="42">
        <f t="shared" si="3"/>
        <v>2545.5</v>
      </c>
      <c r="O13" s="44">
        <v>2595</v>
      </c>
      <c r="P13" s="43">
        <v>2600</v>
      </c>
      <c r="Q13" s="42">
        <f t="shared" si="4"/>
        <v>2597.5</v>
      </c>
      <c r="R13" s="50">
        <v>2350</v>
      </c>
      <c r="S13" s="49">
        <v>1.2825</v>
      </c>
      <c r="T13" s="49">
        <v>1.097</v>
      </c>
      <c r="U13" s="48">
        <v>146.38999999999999</v>
      </c>
      <c r="V13" s="41">
        <f t="shared" si="6"/>
        <v>1670.3360751722312</v>
      </c>
      <c r="W13" s="41">
        <f t="shared" si="7"/>
        <v>1855.7504873294347</v>
      </c>
      <c r="X13" s="47">
        <f t="shared" si="5"/>
        <v>2142.2060164083864</v>
      </c>
      <c r="Y13" s="46">
        <v>1.2825</v>
      </c>
    </row>
    <row r="14" spans="1:25" x14ac:dyDescent="0.2">
      <c r="B14" s="45">
        <v>45755</v>
      </c>
      <c r="C14" s="44">
        <v>2365</v>
      </c>
      <c r="D14" s="43">
        <v>2366</v>
      </c>
      <c r="E14" s="42">
        <f t="shared" si="0"/>
        <v>2365.5</v>
      </c>
      <c r="F14" s="44">
        <v>2404.5</v>
      </c>
      <c r="G14" s="43">
        <v>2405</v>
      </c>
      <c r="H14" s="42">
        <f t="shared" si="1"/>
        <v>2404.75</v>
      </c>
      <c r="I14" s="44">
        <v>2513</v>
      </c>
      <c r="J14" s="43">
        <v>2518</v>
      </c>
      <c r="K14" s="42">
        <f t="shared" si="2"/>
        <v>2515.5</v>
      </c>
      <c r="L14" s="44">
        <v>2570</v>
      </c>
      <c r="M14" s="43">
        <v>2575</v>
      </c>
      <c r="N14" s="42">
        <f t="shared" si="3"/>
        <v>2572.5</v>
      </c>
      <c r="O14" s="44">
        <v>2623</v>
      </c>
      <c r="P14" s="43">
        <v>2628</v>
      </c>
      <c r="Q14" s="42">
        <f t="shared" si="4"/>
        <v>2625.5</v>
      </c>
      <c r="R14" s="50">
        <v>2366</v>
      </c>
      <c r="S14" s="49">
        <v>1.2779</v>
      </c>
      <c r="T14" s="49">
        <v>1.0933999999999999</v>
      </c>
      <c r="U14" s="48">
        <v>146.91</v>
      </c>
      <c r="V14" s="41">
        <f t="shared" si="6"/>
        <v>1693.3190747183558</v>
      </c>
      <c r="W14" s="41">
        <f t="shared" si="7"/>
        <v>1881.9938962360122</v>
      </c>
      <c r="X14" s="47">
        <f t="shared" si="5"/>
        <v>2163.8924455825868</v>
      </c>
      <c r="Y14" s="46">
        <v>1.2779</v>
      </c>
    </row>
    <row r="15" spans="1:25" x14ac:dyDescent="0.2">
      <c r="B15" s="45">
        <v>45756</v>
      </c>
      <c r="C15" s="44">
        <v>2283</v>
      </c>
      <c r="D15" s="43">
        <v>2285</v>
      </c>
      <c r="E15" s="42">
        <f t="shared" si="0"/>
        <v>2284</v>
      </c>
      <c r="F15" s="44">
        <v>2326.5</v>
      </c>
      <c r="G15" s="43">
        <v>2327</v>
      </c>
      <c r="H15" s="42">
        <f t="shared" si="1"/>
        <v>2326.75</v>
      </c>
      <c r="I15" s="44">
        <v>2442</v>
      </c>
      <c r="J15" s="43">
        <v>2447</v>
      </c>
      <c r="K15" s="42">
        <f t="shared" si="2"/>
        <v>2444.5</v>
      </c>
      <c r="L15" s="44">
        <v>2502</v>
      </c>
      <c r="M15" s="43">
        <v>2507</v>
      </c>
      <c r="N15" s="42">
        <f t="shared" si="3"/>
        <v>2504.5</v>
      </c>
      <c r="O15" s="44">
        <v>2552</v>
      </c>
      <c r="P15" s="43">
        <v>2557</v>
      </c>
      <c r="Q15" s="42">
        <f t="shared" si="4"/>
        <v>2554.5</v>
      </c>
      <c r="R15" s="50">
        <v>2285</v>
      </c>
      <c r="S15" s="49">
        <v>1.2774000000000001</v>
      </c>
      <c r="T15" s="49">
        <v>1.1035999999999999</v>
      </c>
      <c r="U15" s="48">
        <v>144.66</v>
      </c>
      <c r="V15" s="41">
        <f t="shared" si="6"/>
        <v>1620.8678227050655</v>
      </c>
      <c r="W15" s="41">
        <f t="shared" si="7"/>
        <v>1821.6690151870987</v>
      </c>
      <c r="X15" s="47">
        <f t="shared" si="5"/>
        <v>2070.4965567234508</v>
      </c>
      <c r="Y15" s="46">
        <v>1.2775000000000001</v>
      </c>
    </row>
    <row r="16" spans="1:25" x14ac:dyDescent="0.2">
      <c r="B16" s="45">
        <v>45757</v>
      </c>
      <c r="C16" s="44">
        <v>2343</v>
      </c>
      <c r="D16" s="43">
        <v>2343.5</v>
      </c>
      <c r="E16" s="42">
        <f t="shared" si="0"/>
        <v>2343.25</v>
      </c>
      <c r="F16" s="44">
        <v>2387</v>
      </c>
      <c r="G16" s="43">
        <v>2388</v>
      </c>
      <c r="H16" s="42">
        <f t="shared" si="1"/>
        <v>2387.5</v>
      </c>
      <c r="I16" s="44">
        <v>2505</v>
      </c>
      <c r="J16" s="43">
        <v>2510</v>
      </c>
      <c r="K16" s="42">
        <f t="shared" si="2"/>
        <v>2507.5</v>
      </c>
      <c r="L16" s="44">
        <v>2570</v>
      </c>
      <c r="M16" s="43">
        <v>2575</v>
      </c>
      <c r="N16" s="42">
        <f t="shared" si="3"/>
        <v>2572.5</v>
      </c>
      <c r="O16" s="44">
        <v>2632</v>
      </c>
      <c r="P16" s="43">
        <v>2637</v>
      </c>
      <c r="Q16" s="42">
        <f t="shared" si="4"/>
        <v>2634.5</v>
      </c>
      <c r="R16" s="50">
        <v>2343.5</v>
      </c>
      <c r="S16" s="49">
        <v>1.2931999999999999</v>
      </c>
      <c r="T16" s="49">
        <v>1.107</v>
      </c>
      <c r="U16" s="48">
        <v>145.54</v>
      </c>
      <c r="V16" s="41">
        <f t="shared" si="6"/>
        <v>1637.0111633892916</v>
      </c>
      <c r="W16" s="41">
        <f t="shared" si="7"/>
        <v>1846.582121868234</v>
      </c>
      <c r="X16" s="47">
        <f t="shared" si="5"/>
        <v>2116.9828364950317</v>
      </c>
      <c r="Y16" s="46">
        <v>1.2934000000000001</v>
      </c>
    </row>
    <row r="17" spans="2:25" x14ac:dyDescent="0.2">
      <c r="B17" s="45">
        <v>45758</v>
      </c>
      <c r="C17" s="44">
        <v>2363</v>
      </c>
      <c r="D17" s="43">
        <v>2364</v>
      </c>
      <c r="E17" s="42">
        <f t="shared" si="0"/>
        <v>2363.5</v>
      </c>
      <c r="F17" s="44">
        <v>2404</v>
      </c>
      <c r="G17" s="43">
        <v>2405</v>
      </c>
      <c r="H17" s="42">
        <f t="shared" si="1"/>
        <v>2404.5</v>
      </c>
      <c r="I17" s="44">
        <v>2518</v>
      </c>
      <c r="J17" s="43">
        <v>2523</v>
      </c>
      <c r="K17" s="42">
        <f t="shared" si="2"/>
        <v>2520.5</v>
      </c>
      <c r="L17" s="44">
        <v>2583</v>
      </c>
      <c r="M17" s="43">
        <v>2588</v>
      </c>
      <c r="N17" s="42">
        <f t="shared" si="3"/>
        <v>2585.5</v>
      </c>
      <c r="O17" s="44">
        <v>2643</v>
      </c>
      <c r="P17" s="43">
        <v>2648</v>
      </c>
      <c r="Q17" s="42">
        <f t="shared" si="4"/>
        <v>2645.5</v>
      </c>
      <c r="R17" s="50">
        <v>2364</v>
      </c>
      <c r="S17" s="49">
        <v>1.3089</v>
      </c>
      <c r="T17" s="49">
        <v>1.1328</v>
      </c>
      <c r="U17" s="48">
        <v>142.63</v>
      </c>
      <c r="V17" s="41">
        <f t="shared" si="6"/>
        <v>1594.3650445256787</v>
      </c>
      <c r="W17" s="41">
        <f t="shared" si="7"/>
        <v>1837.420734968294</v>
      </c>
      <c r="X17" s="47">
        <f t="shared" si="5"/>
        <v>2086.8644067796608</v>
      </c>
      <c r="Y17" s="46">
        <v>1.3089999999999999</v>
      </c>
    </row>
    <row r="18" spans="2:25" x14ac:dyDescent="0.2">
      <c r="B18" s="45">
        <v>45761</v>
      </c>
      <c r="C18" s="44">
        <v>2355</v>
      </c>
      <c r="D18" s="43">
        <v>2355.5</v>
      </c>
      <c r="E18" s="42">
        <f t="shared" si="0"/>
        <v>2355.25</v>
      </c>
      <c r="F18" s="44">
        <v>2398</v>
      </c>
      <c r="G18" s="43">
        <v>2399</v>
      </c>
      <c r="H18" s="42">
        <f t="shared" si="1"/>
        <v>2398.5</v>
      </c>
      <c r="I18" s="44">
        <v>2510</v>
      </c>
      <c r="J18" s="43">
        <v>2515</v>
      </c>
      <c r="K18" s="42">
        <f t="shared" si="2"/>
        <v>2512.5</v>
      </c>
      <c r="L18" s="44">
        <v>2575</v>
      </c>
      <c r="M18" s="43">
        <v>2580</v>
      </c>
      <c r="N18" s="42">
        <f t="shared" si="3"/>
        <v>2577.5</v>
      </c>
      <c r="O18" s="44">
        <v>2638</v>
      </c>
      <c r="P18" s="43">
        <v>2643</v>
      </c>
      <c r="Q18" s="42">
        <f t="shared" si="4"/>
        <v>2640.5</v>
      </c>
      <c r="R18" s="50">
        <v>2355.5</v>
      </c>
      <c r="S18" s="49">
        <v>1.3176000000000001</v>
      </c>
      <c r="T18" s="49">
        <v>1.1385000000000001</v>
      </c>
      <c r="U18" s="48">
        <v>143.24</v>
      </c>
      <c r="V18" s="41">
        <f t="shared" si="6"/>
        <v>1570.2416312220698</v>
      </c>
      <c r="W18" s="41">
        <f t="shared" si="7"/>
        <v>1820.7346690953248</v>
      </c>
      <c r="X18" s="47">
        <f t="shared" si="5"/>
        <v>2068.9503732981993</v>
      </c>
      <c r="Y18" s="46">
        <v>1.3178000000000001</v>
      </c>
    </row>
    <row r="19" spans="2:25" x14ac:dyDescent="0.2">
      <c r="B19" s="45">
        <v>45762</v>
      </c>
      <c r="C19" s="44">
        <v>2333</v>
      </c>
      <c r="D19" s="43">
        <v>2333.5</v>
      </c>
      <c r="E19" s="42">
        <f t="shared" si="0"/>
        <v>2333.25</v>
      </c>
      <c r="F19" s="44">
        <v>2374</v>
      </c>
      <c r="G19" s="43">
        <v>2375</v>
      </c>
      <c r="H19" s="42">
        <f t="shared" si="1"/>
        <v>2374.5</v>
      </c>
      <c r="I19" s="44">
        <v>2488</v>
      </c>
      <c r="J19" s="43">
        <v>2493</v>
      </c>
      <c r="K19" s="42">
        <f t="shared" si="2"/>
        <v>2490.5</v>
      </c>
      <c r="L19" s="44">
        <v>2553</v>
      </c>
      <c r="M19" s="43">
        <v>2558</v>
      </c>
      <c r="N19" s="42">
        <f t="shared" si="3"/>
        <v>2555.5</v>
      </c>
      <c r="O19" s="44">
        <v>2615</v>
      </c>
      <c r="P19" s="43">
        <v>2620</v>
      </c>
      <c r="Q19" s="42">
        <f t="shared" si="4"/>
        <v>2617.5</v>
      </c>
      <c r="R19" s="50">
        <v>2333.5</v>
      </c>
      <c r="S19" s="49">
        <v>1.3231999999999999</v>
      </c>
      <c r="T19" s="49">
        <v>1.1327</v>
      </c>
      <c r="U19" s="48">
        <v>142.9</v>
      </c>
      <c r="V19" s="41">
        <f t="shared" si="6"/>
        <v>1556.9239969686453</v>
      </c>
      <c r="W19" s="41">
        <f t="shared" si="7"/>
        <v>1794.8911729141475</v>
      </c>
      <c r="X19" s="47">
        <f t="shared" si="5"/>
        <v>2060.1218327889114</v>
      </c>
      <c r="Y19" s="46">
        <v>1.3232999999999999</v>
      </c>
    </row>
    <row r="20" spans="2:25" x14ac:dyDescent="0.2">
      <c r="B20" s="45">
        <v>45763</v>
      </c>
      <c r="C20" s="44">
        <v>2332</v>
      </c>
      <c r="D20" s="43">
        <v>2332.5</v>
      </c>
      <c r="E20" s="42">
        <f t="shared" si="0"/>
        <v>2332.25</v>
      </c>
      <c r="F20" s="44">
        <v>2369.5</v>
      </c>
      <c r="G20" s="43">
        <v>2370</v>
      </c>
      <c r="H20" s="42">
        <f t="shared" si="1"/>
        <v>2369.75</v>
      </c>
      <c r="I20" s="44">
        <v>2487</v>
      </c>
      <c r="J20" s="43">
        <v>2492</v>
      </c>
      <c r="K20" s="42">
        <f t="shared" si="2"/>
        <v>2489.5</v>
      </c>
      <c r="L20" s="44">
        <v>2550</v>
      </c>
      <c r="M20" s="43">
        <v>2555</v>
      </c>
      <c r="N20" s="42">
        <f t="shared" si="3"/>
        <v>2552.5</v>
      </c>
      <c r="O20" s="44">
        <v>2608</v>
      </c>
      <c r="P20" s="43">
        <v>2613</v>
      </c>
      <c r="Q20" s="42">
        <f t="shared" si="4"/>
        <v>2610.5</v>
      </c>
      <c r="R20" s="50">
        <v>2332.5</v>
      </c>
      <c r="S20" s="49">
        <v>1.3271999999999999</v>
      </c>
      <c r="T20" s="49">
        <v>1.1364000000000001</v>
      </c>
      <c r="U20" s="48">
        <v>142.66</v>
      </c>
      <c r="V20" s="41">
        <f t="shared" si="6"/>
        <v>1546.514706827754</v>
      </c>
      <c r="W20" s="41">
        <f t="shared" si="7"/>
        <v>1785.7142857142858</v>
      </c>
      <c r="X20" s="47">
        <f t="shared" si="5"/>
        <v>2052.5343189017949</v>
      </c>
      <c r="Y20" s="46">
        <v>1.3273999999999999</v>
      </c>
    </row>
    <row r="21" spans="2:25" x14ac:dyDescent="0.2">
      <c r="B21" s="45">
        <v>45764</v>
      </c>
      <c r="C21" s="44">
        <v>2327</v>
      </c>
      <c r="D21" s="43">
        <v>2327.5</v>
      </c>
      <c r="E21" s="42">
        <f t="shared" si="0"/>
        <v>2327.25</v>
      </c>
      <c r="F21" s="44">
        <v>2366</v>
      </c>
      <c r="G21" s="43">
        <v>2367</v>
      </c>
      <c r="H21" s="42">
        <f t="shared" si="1"/>
        <v>2366.5</v>
      </c>
      <c r="I21" s="44">
        <v>2483</v>
      </c>
      <c r="J21" s="43">
        <v>2488</v>
      </c>
      <c r="K21" s="42">
        <f t="shared" si="2"/>
        <v>2485.5</v>
      </c>
      <c r="L21" s="44">
        <v>2547</v>
      </c>
      <c r="M21" s="43">
        <v>2552</v>
      </c>
      <c r="N21" s="42">
        <f t="shared" si="3"/>
        <v>2549.5</v>
      </c>
      <c r="O21" s="44">
        <v>2602</v>
      </c>
      <c r="P21" s="43">
        <v>2607</v>
      </c>
      <c r="Q21" s="42">
        <f t="shared" si="4"/>
        <v>2604.5</v>
      </c>
      <c r="R21" s="50">
        <v>2327.5</v>
      </c>
      <c r="S21" s="49">
        <v>1.3227</v>
      </c>
      <c r="T21" s="49">
        <v>1.1355999999999999</v>
      </c>
      <c r="U21" s="48">
        <v>142.6</v>
      </c>
      <c r="V21" s="41">
        <f t="shared" si="6"/>
        <v>1549.5405730372138</v>
      </c>
      <c r="W21" s="41">
        <f t="shared" si="7"/>
        <v>1789.5214334316172</v>
      </c>
      <c r="X21" s="47">
        <f t="shared" si="5"/>
        <v>2049.5773159563228</v>
      </c>
      <c r="Y21" s="46">
        <v>1.323</v>
      </c>
    </row>
    <row r="22" spans="2:25" x14ac:dyDescent="0.2">
      <c r="B22" s="45">
        <v>45769</v>
      </c>
      <c r="C22" s="44">
        <v>2355</v>
      </c>
      <c r="D22" s="43">
        <v>2355.5</v>
      </c>
      <c r="E22" s="42">
        <f t="shared" si="0"/>
        <v>2355.25</v>
      </c>
      <c r="F22" s="44">
        <v>2391</v>
      </c>
      <c r="G22" s="43">
        <v>2391.5</v>
      </c>
      <c r="H22" s="42">
        <f t="shared" si="1"/>
        <v>2391.25</v>
      </c>
      <c r="I22" s="44">
        <v>2500</v>
      </c>
      <c r="J22" s="43">
        <v>2505</v>
      </c>
      <c r="K22" s="42">
        <f t="shared" si="2"/>
        <v>2502.5</v>
      </c>
      <c r="L22" s="44">
        <v>2563</v>
      </c>
      <c r="M22" s="43">
        <v>2568</v>
      </c>
      <c r="N22" s="42">
        <f t="shared" si="3"/>
        <v>2565.5</v>
      </c>
      <c r="O22" s="44">
        <v>2615</v>
      </c>
      <c r="P22" s="43">
        <v>2620</v>
      </c>
      <c r="Q22" s="42">
        <f t="shared" si="4"/>
        <v>2617.5</v>
      </c>
      <c r="R22" s="50">
        <v>2355.5</v>
      </c>
      <c r="S22" s="49">
        <v>1.3378000000000001</v>
      </c>
      <c r="T22" s="49">
        <v>1.1486000000000001</v>
      </c>
      <c r="U22" s="48">
        <v>140.26</v>
      </c>
      <c r="V22" s="41">
        <f t="shared" si="6"/>
        <v>1532.9327581437287</v>
      </c>
      <c r="W22" s="41">
        <f t="shared" si="7"/>
        <v>1787.6364179997008</v>
      </c>
      <c r="X22" s="47">
        <f t="shared" si="5"/>
        <v>2050.7574438446804</v>
      </c>
      <c r="Y22" s="46">
        <v>1.3381000000000001</v>
      </c>
    </row>
    <row r="23" spans="2:25" x14ac:dyDescent="0.2">
      <c r="B23" s="45">
        <v>45770</v>
      </c>
      <c r="C23" s="44">
        <v>2383.5</v>
      </c>
      <c r="D23" s="43">
        <v>2384</v>
      </c>
      <c r="E23" s="42">
        <f t="shared" si="0"/>
        <v>2383.75</v>
      </c>
      <c r="F23" s="44">
        <v>2421.5</v>
      </c>
      <c r="G23" s="43">
        <v>2422</v>
      </c>
      <c r="H23" s="42">
        <f t="shared" si="1"/>
        <v>2421.75</v>
      </c>
      <c r="I23" s="44">
        <v>2527</v>
      </c>
      <c r="J23" s="43">
        <v>2532</v>
      </c>
      <c r="K23" s="42">
        <f t="shared" si="2"/>
        <v>2529.5</v>
      </c>
      <c r="L23" s="44">
        <v>2590</v>
      </c>
      <c r="M23" s="43">
        <v>2595</v>
      </c>
      <c r="N23" s="42">
        <f t="shared" si="3"/>
        <v>2592.5</v>
      </c>
      <c r="O23" s="44">
        <v>2643</v>
      </c>
      <c r="P23" s="43">
        <v>2648</v>
      </c>
      <c r="Q23" s="42">
        <f t="shared" si="4"/>
        <v>2645.5</v>
      </c>
      <c r="R23" s="50">
        <v>2384</v>
      </c>
      <c r="S23" s="49">
        <v>1.33</v>
      </c>
      <c r="T23" s="49">
        <v>1.141</v>
      </c>
      <c r="U23" s="48">
        <v>141.66</v>
      </c>
      <c r="V23" s="41">
        <f t="shared" si="6"/>
        <v>1570.9738851950208</v>
      </c>
      <c r="W23" s="41">
        <f t="shared" si="7"/>
        <v>1821.0526315789473</v>
      </c>
      <c r="X23" s="47">
        <f t="shared" si="5"/>
        <v>2089.3952673093777</v>
      </c>
      <c r="Y23" s="46">
        <v>1.3304</v>
      </c>
    </row>
    <row r="24" spans="2:25" x14ac:dyDescent="0.2">
      <c r="B24" s="45">
        <v>45771</v>
      </c>
      <c r="C24" s="44">
        <v>2409.5</v>
      </c>
      <c r="D24" s="43">
        <v>2410</v>
      </c>
      <c r="E24" s="42">
        <f t="shared" si="0"/>
        <v>2409.75</v>
      </c>
      <c r="F24" s="44">
        <v>2441.5</v>
      </c>
      <c r="G24" s="43">
        <v>2442</v>
      </c>
      <c r="H24" s="42">
        <f t="shared" si="1"/>
        <v>2441.75</v>
      </c>
      <c r="I24" s="44">
        <v>2540</v>
      </c>
      <c r="J24" s="43">
        <v>2545</v>
      </c>
      <c r="K24" s="42">
        <f t="shared" si="2"/>
        <v>2542.5</v>
      </c>
      <c r="L24" s="44">
        <v>2600</v>
      </c>
      <c r="M24" s="43">
        <v>2605</v>
      </c>
      <c r="N24" s="42">
        <f t="shared" si="3"/>
        <v>2602.5</v>
      </c>
      <c r="O24" s="44">
        <v>2647</v>
      </c>
      <c r="P24" s="43">
        <v>2652</v>
      </c>
      <c r="Q24" s="42">
        <f t="shared" si="4"/>
        <v>2649.5</v>
      </c>
      <c r="R24" s="50">
        <v>2410</v>
      </c>
      <c r="S24" s="49">
        <v>1.3309</v>
      </c>
      <c r="T24" s="49">
        <v>1.1373</v>
      </c>
      <c r="U24" s="48">
        <v>142.6</v>
      </c>
      <c r="V24" s="41">
        <f t="shared" si="6"/>
        <v>1592.1961827235259</v>
      </c>
      <c r="W24" s="41">
        <f t="shared" si="7"/>
        <v>1834.8485986926141</v>
      </c>
      <c r="X24" s="47">
        <f t="shared" si="5"/>
        <v>2119.0538995867405</v>
      </c>
      <c r="Y24" s="46">
        <v>1.3312999999999999</v>
      </c>
    </row>
    <row r="25" spans="2:25" x14ac:dyDescent="0.2">
      <c r="B25" s="45">
        <v>45772</v>
      </c>
      <c r="C25" s="44">
        <v>2411.5</v>
      </c>
      <c r="D25" s="43">
        <v>2412</v>
      </c>
      <c r="E25" s="42">
        <f t="shared" si="0"/>
        <v>2411.75</v>
      </c>
      <c r="F25" s="44">
        <v>2443</v>
      </c>
      <c r="G25" s="43">
        <v>2444</v>
      </c>
      <c r="H25" s="42">
        <f t="shared" si="1"/>
        <v>2443.5</v>
      </c>
      <c r="I25" s="44">
        <v>2538</v>
      </c>
      <c r="J25" s="43">
        <v>2543</v>
      </c>
      <c r="K25" s="42">
        <f t="shared" si="2"/>
        <v>2540.5</v>
      </c>
      <c r="L25" s="44">
        <v>2598</v>
      </c>
      <c r="M25" s="43">
        <v>2603</v>
      </c>
      <c r="N25" s="42">
        <f t="shared" si="3"/>
        <v>2600.5</v>
      </c>
      <c r="O25" s="44">
        <v>2645</v>
      </c>
      <c r="P25" s="43">
        <v>2650</v>
      </c>
      <c r="Q25" s="42">
        <f t="shared" si="4"/>
        <v>2647.5</v>
      </c>
      <c r="R25" s="50">
        <v>2412</v>
      </c>
      <c r="S25" s="49">
        <v>1.3307</v>
      </c>
      <c r="T25" s="49">
        <v>1.135</v>
      </c>
      <c r="U25" s="48">
        <v>143.38</v>
      </c>
      <c r="V25" s="41">
        <f t="shared" si="6"/>
        <v>1596.9866477482453</v>
      </c>
      <c r="W25" s="41">
        <f t="shared" si="7"/>
        <v>1836.6273389945143</v>
      </c>
      <c r="X25" s="47">
        <f t="shared" si="5"/>
        <v>2125.1101321585902</v>
      </c>
      <c r="Y25" s="46">
        <v>1.3310999999999999</v>
      </c>
    </row>
    <row r="26" spans="2:25" x14ac:dyDescent="0.2">
      <c r="B26" s="45">
        <v>45775</v>
      </c>
      <c r="C26" s="44">
        <v>2399.5</v>
      </c>
      <c r="D26" s="43">
        <v>2400</v>
      </c>
      <c r="E26" s="42">
        <f t="shared" si="0"/>
        <v>2399.75</v>
      </c>
      <c r="F26" s="44">
        <v>2431.5</v>
      </c>
      <c r="G26" s="43">
        <v>2432</v>
      </c>
      <c r="H26" s="42">
        <f t="shared" si="1"/>
        <v>2431.75</v>
      </c>
      <c r="I26" s="44">
        <v>2522</v>
      </c>
      <c r="J26" s="43">
        <v>2527</v>
      </c>
      <c r="K26" s="42">
        <f t="shared" si="2"/>
        <v>2524.5</v>
      </c>
      <c r="L26" s="44">
        <v>2582</v>
      </c>
      <c r="M26" s="43">
        <v>2587</v>
      </c>
      <c r="N26" s="42">
        <f t="shared" si="3"/>
        <v>2584.5</v>
      </c>
      <c r="O26" s="44">
        <v>2623</v>
      </c>
      <c r="P26" s="43">
        <v>2628</v>
      </c>
      <c r="Q26" s="42">
        <f t="shared" si="4"/>
        <v>2625.5</v>
      </c>
      <c r="R26" s="50">
        <v>2400</v>
      </c>
      <c r="S26" s="49">
        <v>1.3338000000000001</v>
      </c>
      <c r="T26" s="49">
        <v>1.1352</v>
      </c>
      <c r="U26" s="48">
        <v>143.38</v>
      </c>
      <c r="V26" s="41">
        <f t="shared" si="6"/>
        <v>1585.0689045303488</v>
      </c>
      <c r="W26" s="41">
        <f t="shared" si="7"/>
        <v>1823.3618233618233</v>
      </c>
      <c r="X26" s="47">
        <f t="shared" si="5"/>
        <v>2114.1649048625795</v>
      </c>
      <c r="Y26" s="46">
        <v>1.3342000000000001</v>
      </c>
    </row>
    <row r="27" spans="2:25" x14ac:dyDescent="0.2">
      <c r="B27" s="45">
        <v>45776</v>
      </c>
      <c r="C27" s="44">
        <v>2429.5</v>
      </c>
      <c r="D27" s="43">
        <v>2430</v>
      </c>
      <c r="E27" s="42">
        <f t="shared" si="0"/>
        <v>2429.75</v>
      </c>
      <c r="F27" s="44">
        <v>2462</v>
      </c>
      <c r="G27" s="43">
        <v>2464</v>
      </c>
      <c r="H27" s="42">
        <f t="shared" si="1"/>
        <v>2463</v>
      </c>
      <c r="I27" s="44">
        <v>2547</v>
      </c>
      <c r="J27" s="43">
        <v>2552</v>
      </c>
      <c r="K27" s="42">
        <f t="shared" si="2"/>
        <v>2549.5</v>
      </c>
      <c r="L27" s="44">
        <v>2607</v>
      </c>
      <c r="M27" s="43">
        <v>2612</v>
      </c>
      <c r="N27" s="42">
        <f t="shared" si="3"/>
        <v>2609.5</v>
      </c>
      <c r="O27" s="44">
        <v>2647</v>
      </c>
      <c r="P27" s="43">
        <v>2652</v>
      </c>
      <c r="Q27" s="42">
        <f t="shared" si="4"/>
        <v>2649.5</v>
      </c>
      <c r="R27" s="50">
        <v>2430</v>
      </c>
      <c r="S27" s="49">
        <v>1.3385</v>
      </c>
      <c r="T27" s="49">
        <v>1.1375999999999999</v>
      </c>
      <c r="U27" s="48">
        <v>142.74</v>
      </c>
      <c r="V27" s="41">
        <f t="shared" si="6"/>
        <v>1595.8729543272984</v>
      </c>
      <c r="W27" s="41">
        <f t="shared" si="7"/>
        <v>1840.8666417631678</v>
      </c>
      <c r="X27" s="47">
        <f t="shared" si="5"/>
        <v>2136.0759493670889</v>
      </c>
      <c r="Y27" s="46">
        <v>1.3389</v>
      </c>
    </row>
    <row r="28" spans="2:25" x14ac:dyDescent="0.2">
      <c r="B28" s="45">
        <v>45777</v>
      </c>
      <c r="C28" s="44">
        <v>2404</v>
      </c>
      <c r="D28" s="43">
        <v>2405</v>
      </c>
      <c r="E28" s="42">
        <f t="shared" si="0"/>
        <v>2404.5</v>
      </c>
      <c r="F28" s="44">
        <v>2430</v>
      </c>
      <c r="G28" s="43">
        <v>2432</v>
      </c>
      <c r="H28" s="42">
        <f t="shared" si="1"/>
        <v>2431</v>
      </c>
      <c r="I28" s="44">
        <v>2513</v>
      </c>
      <c r="J28" s="43">
        <v>2518</v>
      </c>
      <c r="K28" s="42">
        <f t="shared" si="2"/>
        <v>2515.5</v>
      </c>
      <c r="L28" s="44">
        <v>2572</v>
      </c>
      <c r="M28" s="43">
        <v>2577</v>
      </c>
      <c r="N28" s="42">
        <f t="shared" si="3"/>
        <v>2574.5</v>
      </c>
      <c r="O28" s="44">
        <v>2600</v>
      </c>
      <c r="P28" s="43">
        <v>2605</v>
      </c>
      <c r="Q28" s="42">
        <f t="shared" si="4"/>
        <v>2602.5</v>
      </c>
      <c r="R28" s="50">
        <v>2405</v>
      </c>
      <c r="S28" s="49">
        <v>1.3357000000000001</v>
      </c>
      <c r="T28" s="49">
        <v>1.1374</v>
      </c>
      <c r="U28" s="48">
        <v>143.02000000000001</v>
      </c>
      <c r="V28" s="41">
        <f t="shared" si="6"/>
        <v>1583.043798681641</v>
      </c>
      <c r="W28" s="41">
        <f t="shared" si="7"/>
        <v>1820.7681365576102</v>
      </c>
      <c r="X28" s="47">
        <f t="shared" si="5"/>
        <v>2114.471601899068</v>
      </c>
      <c r="Y28" s="46">
        <v>1.3362000000000001</v>
      </c>
    </row>
    <row r="29" spans="2:25" x14ac:dyDescent="0.2">
      <c r="B29" s="40" t="s">
        <v>11</v>
      </c>
      <c r="C29" s="39">
        <f>ROUND(AVERAGE(C9:C28),2)</f>
        <v>2380.5500000000002</v>
      </c>
      <c r="D29" s="38">
        <f>ROUND(AVERAGE(D9:D28),2)</f>
        <v>2381.25</v>
      </c>
      <c r="E29" s="37">
        <f>ROUND(AVERAGE(C29:D29),2)</f>
        <v>2380.9</v>
      </c>
      <c r="F29" s="39">
        <f>ROUND(AVERAGE(F9:F28),2)</f>
        <v>2414.75</v>
      </c>
      <c r="G29" s="38">
        <f>ROUND(AVERAGE(G9:G28),2)</f>
        <v>2415.83</v>
      </c>
      <c r="H29" s="37">
        <f>ROUND(AVERAGE(F29:G29),2)</f>
        <v>2415.29</v>
      </c>
      <c r="I29" s="39">
        <f>ROUND(AVERAGE(I9:I28),2)</f>
        <v>2514.6</v>
      </c>
      <c r="J29" s="38">
        <f>ROUND(AVERAGE(J9:J28),2)</f>
        <v>2519.6</v>
      </c>
      <c r="K29" s="37">
        <f>ROUND(AVERAGE(I29:J29),2)</f>
        <v>2517.1</v>
      </c>
      <c r="L29" s="39">
        <f>ROUND(AVERAGE(L9:L28),2)</f>
        <v>2572.0500000000002</v>
      </c>
      <c r="M29" s="38">
        <f>ROUND(AVERAGE(M9:M28),2)</f>
        <v>2577.0500000000002</v>
      </c>
      <c r="N29" s="37">
        <f>ROUND(AVERAGE(L29:M29),2)</f>
        <v>2574.5500000000002</v>
      </c>
      <c r="O29" s="39">
        <f>ROUND(AVERAGE(O9:O28),2)</f>
        <v>2620.5500000000002</v>
      </c>
      <c r="P29" s="38">
        <f>ROUND(AVERAGE(P9:P28),2)</f>
        <v>2625.55</v>
      </c>
      <c r="Q29" s="37">
        <f>ROUND(AVERAGE(O29:P29),2)</f>
        <v>2623.05</v>
      </c>
      <c r="R29" s="36">
        <f>ROUND(AVERAGE(R9:R28),2)</f>
        <v>2381.25</v>
      </c>
      <c r="S29" s="35">
        <f>ROUND(AVERAGE(S9:S28),4)</f>
        <v>1.3136000000000001</v>
      </c>
      <c r="T29" s="34">
        <f>ROUND(AVERAGE(T9:T28),4)</f>
        <v>1.1211</v>
      </c>
      <c r="U29" s="167">
        <f>ROUND(AVERAGE(U9:U28),2)</f>
        <v>144.22</v>
      </c>
      <c r="V29" s="33">
        <f>AVERAGE(V9:V28)</f>
        <v>1618.5317848412815</v>
      </c>
      <c r="W29" s="33">
        <f>AVERAGE(W9:W28)</f>
        <v>1839.4995135838308</v>
      </c>
      <c r="X29" s="33">
        <f>AVERAGE(X9:X28)</f>
        <v>2125.0616597122057</v>
      </c>
      <c r="Y29" s="32">
        <f>AVERAGE(Y9:Y28)</f>
        <v>1.3137599999999998</v>
      </c>
    </row>
    <row r="30" spans="2:25" x14ac:dyDescent="0.2">
      <c r="B30" s="31" t="s">
        <v>12</v>
      </c>
      <c r="C30" s="30">
        <f t="shared" ref="C30:Y30" si="8">MAX(C9:C28)</f>
        <v>2498</v>
      </c>
      <c r="D30" s="29">
        <f t="shared" si="8"/>
        <v>2499</v>
      </c>
      <c r="E30" s="28">
        <f t="shared" si="8"/>
        <v>2498.5</v>
      </c>
      <c r="F30" s="30">
        <f t="shared" si="8"/>
        <v>2514</v>
      </c>
      <c r="G30" s="29">
        <f t="shared" si="8"/>
        <v>2515</v>
      </c>
      <c r="H30" s="28">
        <f t="shared" si="8"/>
        <v>2514.5</v>
      </c>
      <c r="I30" s="30">
        <f t="shared" si="8"/>
        <v>2583</v>
      </c>
      <c r="J30" s="29">
        <f t="shared" si="8"/>
        <v>2588</v>
      </c>
      <c r="K30" s="28">
        <f t="shared" si="8"/>
        <v>2585.5</v>
      </c>
      <c r="L30" s="30">
        <f t="shared" si="8"/>
        <v>2618</v>
      </c>
      <c r="M30" s="29">
        <f t="shared" si="8"/>
        <v>2623</v>
      </c>
      <c r="N30" s="28">
        <f t="shared" si="8"/>
        <v>2620.5</v>
      </c>
      <c r="O30" s="30">
        <f t="shared" si="8"/>
        <v>2653</v>
      </c>
      <c r="P30" s="29">
        <f t="shared" si="8"/>
        <v>2658</v>
      </c>
      <c r="Q30" s="28">
        <f t="shared" si="8"/>
        <v>2655.5</v>
      </c>
      <c r="R30" s="27">
        <f t="shared" si="8"/>
        <v>2499</v>
      </c>
      <c r="S30" s="26">
        <f t="shared" si="8"/>
        <v>1.3385</v>
      </c>
      <c r="T30" s="25">
        <f t="shared" si="8"/>
        <v>1.1486000000000001</v>
      </c>
      <c r="U30" s="24">
        <f t="shared" si="8"/>
        <v>149.22</v>
      </c>
      <c r="V30" s="23">
        <f t="shared" si="8"/>
        <v>1797.9612198974778</v>
      </c>
      <c r="W30" s="23">
        <f t="shared" si="8"/>
        <v>1950.973547436196</v>
      </c>
      <c r="X30" s="23">
        <f t="shared" si="8"/>
        <v>2317.7518085698384</v>
      </c>
      <c r="Y30" s="22">
        <f t="shared" si="8"/>
        <v>1.3389</v>
      </c>
    </row>
    <row r="31" spans="2:25" ht="13.5" thickBot="1" x14ac:dyDescent="0.25">
      <c r="B31" s="21" t="s">
        <v>13</v>
      </c>
      <c r="C31" s="20">
        <f t="shared" ref="C31:Y31" si="9">MIN(C9:C28)</f>
        <v>2283</v>
      </c>
      <c r="D31" s="19">
        <f t="shared" si="9"/>
        <v>2285</v>
      </c>
      <c r="E31" s="18">
        <f t="shared" si="9"/>
        <v>2284</v>
      </c>
      <c r="F31" s="20">
        <f t="shared" si="9"/>
        <v>2326.5</v>
      </c>
      <c r="G31" s="19">
        <f t="shared" si="9"/>
        <v>2327</v>
      </c>
      <c r="H31" s="18">
        <f t="shared" si="9"/>
        <v>2326.75</v>
      </c>
      <c r="I31" s="20">
        <f t="shared" si="9"/>
        <v>2442</v>
      </c>
      <c r="J31" s="19">
        <f t="shared" si="9"/>
        <v>2447</v>
      </c>
      <c r="K31" s="18">
        <f t="shared" si="9"/>
        <v>2444.5</v>
      </c>
      <c r="L31" s="20">
        <f t="shared" si="9"/>
        <v>2502</v>
      </c>
      <c r="M31" s="19">
        <f t="shared" si="9"/>
        <v>2507</v>
      </c>
      <c r="N31" s="18">
        <f t="shared" si="9"/>
        <v>2504.5</v>
      </c>
      <c r="O31" s="20">
        <f t="shared" si="9"/>
        <v>2552</v>
      </c>
      <c r="P31" s="19">
        <f t="shared" si="9"/>
        <v>2557</v>
      </c>
      <c r="Q31" s="18">
        <f t="shared" si="9"/>
        <v>2554.5</v>
      </c>
      <c r="R31" s="17">
        <f t="shared" si="9"/>
        <v>2285</v>
      </c>
      <c r="S31" s="16">
        <f t="shared" si="9"/>
        <v>1.2774000000000001</v>
      </c>
      <c r="T31" s="15">
        <f t="shared" si="9"/>
        <v>1.0782</v>
      </c>
      <c r="U31" s="14">
        <f t="shared" si="9"/>
        <v>140.26</v>
      </c>
      <c r="V31" s="13">
        <f t="shared" si="9"/>
        <v>1532.9327581437287</v>
      </c>
      <c r="W31" s="13">
        <f t="shared" si="9"/>
        <v>1785.7142857142858</v>
      </c>
      <c r="X31" s="13">
        <f t="shared" si="9"/>
        <v>2049.5773159563228</v>
      </c>
      <c r="Y31" s="12">
        <f t="shared" si="9"/>
        <v>1.2775000000000001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Y34"/>
  <sheetViews>
    <sheetView workbookViewId="0">
      <pane ySplit="8" topLeftCell="A9" activePane="bottomLeft" state="frozen"/>
      <selection activeCell="C46" sqref="C46"/>
      <selection pane="bottomLeft" activeCell="V9" sqref="V9:W9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27</v>
      </c>
    </row>
    <row r="6" spans="1:25" ht="13.5" thickBot="1" x14ac:dyDescent="0.25">
      <c r="B6" s="1">
        <v>45748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45748</v>
      </c>
      <c r="C9" s="44">
        <v>2816.5</v>
      </c>
      <c r="D9" s="43">
        <v>2817</v>
      </c>
      <c r="E9" s="42">
        <f t="shared" ref="E9:E28" si="0">AVERAGE(C9:D9)</f>
        <v>2816.75</v>
      </c>
      <c r="F9" s="44">
        <v>2836</v>
      </c>
      <c r="G9" s="43">
        <v>2837</v>
      </c>
      <c r="H9" s="42">
        <f t="shared" ref="H9:H28" si="1">AVERAGE(F9:G9)</f>
        <v>2836.5</v>
      </c>
      <c r="I9" s="44">
        <v>2825</v>
      </c>
      <c r="J9" s="43">
        <v>2830</v>
      </c>
      <c r="K9" s="42">
        <f t="shared" ref="K9:K28" si="2">AVERAGE(I9:J9)</f>
        <v>2827.5</v>
      </c>
      <c r="L9" s="44">
        <v>2742</v>
      </c>
      <c r="M9" s="43">
        <v>2747</v>
      </c>
      <c r="N9" s="42">
        <f t="shared" ref="N9:N28" si="3">AVERAGE(L9:M9)</f>
        <v>2744.5</v>
      </c>
      <c r="O9" s="44">
        <v>2742</v>
      </c>
      <c r="P9" s="43">
        <v>2747</v>
      </c>
      <c r="Q9" s="42">
        <f t="shared" ref="Q9:Q28" si="4">AVERAGE(O9:P9)</f>
        <v>2744.5</v>
      </c>
      <c r="R9" s="50">
        <v>2817</v>
      </c>
      <c r="S9" s="49">
        <v>1.2890999999999999</v>
      </c>
      <c r="T9" s="51">
        <v>1.0782</v>
      </c>
      <c r="U9" s="48">
        <v>149.19999999999999</v>
      </c>
      <c r="V9" s="41">
        <f>X9/S9</f>
        <v>2026.753403942055</v>
      </c>
      <c r="W9" s="41">
        <f>G9/S9</f>
        <v>2200.7602203087426</v>
      </c>
      <c r="X9" s="47">
        <f t="shared" ref="X9:X28" si="5">R9/T9</f>
        <v>2612.6878130217028</v>
      </c>
      <c r="Y9" s="46">
        <v>1.2889999999999999</v>
      </c>
    </row>
    <row r="10" spans="1:25" x14ac:dyDescent="0.2">
      <c r="B10" s="45">
        <v>45749</v>
      </c>
      <c r="C10" s="44">
        <v>2773</v>
      </c>
      <c r="D10" s="43">
        <v>2774</v>
      </c>
      <c r="E10" s="42">
        <f t="shared" si="0"/>
        <v>2773.5</v>
      </c>
      <c r="F10" s="44">
        <v>2788</v>
      </c>
      <c r="G10" s="43">
        <v>2790</v>
      </c>
      <c r="H10" s="42">
        <f t="shared" si="1"/>
        <v>2789</v>
      </c>
      <c r="I10" s="44">
        <v>2787</v>
      </c>
      <c r="J10" s="43">
        <v>2792</v>
      </c>
      <c r="K10" s="42">
        <f t="shared" si="2"/>
        <v>2789.5</v>
      </c>
      <c r="L10" s="44">
        <v>2705</v>
      </c>
      <c r="M10" s="43">
        <v>2710</v>
      </c>
      <c r="N10" s="42">
        <f t="shared" si="3"/>
        <v>2707.5</v>
      </c>
      <c r="O10" s="44">
        <v>2705</v>
      </c>
      <c r="P10" s="43">
        <v>2710</v>
      </c>
      <c r="Q10" s="42">
        <f t="shared" si="4"/>
        <v>2707.5</v>
      </c>
      <c r="R10" s="50">
        <v>2774</v>
      </c>
      <c r="S10" s="49">
        <v>1.2948</v>
      </c>
      <c r="T10" s="49">
        <v>1.0803</v>
      </c>
      <c r="U10" s="48">
        <v>149.22</v>
      </c>
      <c r="V10" s="41">
        <f t="shared" ref="V10:V28" si="6">X10/S10</f>
        <v>1983.1674693276057</v>
      </c>
      <c r="W10" s="41">
        <f t="shared" ref="W10:W28" si="7">G10/S10</f>
        <v>2154.7729379054681</v>
      </c>
      <c r="X10" s="47">
        <f t="shared" si="5"/>
        <v>2567.8052392853838</v>
      </c>
      <c r="Y10" s="46">
        <v>1.2947</v>
      </c>
    </row>
    <row r="11" spans="1:25" x14ac:dyDescent="0.2">
      <c r="B11" s="45">
        <v>45750</v>
      </c>
      <c r="C11" s="44">
        <v>2724</v>
      </c>
      <c r="D11" s="43">
        <v>2724.5</v>
      </c>
      <c r="E11" s="42">
        <f t="shared" si="0"/>
        <v>2724.25</v>
      </c>
      <c r="F11" s="44">
        <v>2737</v>
      </c>
      <c r="G11" s="43">
        <v>2738</v>
      </c>
      <c r="H11" s="42">
        <f t="shared" si="1"/>
        <v>2737.5</v>
      </c>
      <c r="I11" s="44">
        <v>2742</v>
      </c>
      <c r="J11" s="43">
        <v>2747</v>
      </c>
      <c r="K11" s="42">
        <f t="shared" si="2"/>
        <v>2744.5</v>
      </c>
      <c r="L11" s="44">
        <v>2660</v>
      </c>
      <c r="M11" s="43">
        <v>2665</v>
      </c>
      <c r="N11" s="42">
        <f t="shared" si="3"/>
        <v>2662.5</v>
      </c>
      <c r="O11" s="44">
        <v>2660</v>
      </c>
      <c r="P11" s="43">
        <v>2665</v>
      </c>
      <c r="Q11" s="42">
        <f t="shared" si="4"/>
        <v>2662.5</v>
      </c>
      <c r="R11" s="50">
        <v>2724.5</v>
      </c>
      <c r="S11" s="49">
        <v>1.3174999999999999</v>
      </c>
      <c r="T11" s="49">
        <v>1.1088</v>
      </c>
      <c r="U11" s="48">
        <v>146.05000000000001</v>
      </c>
      <c r="V11" s="41">
        <f t="shared" si="6"/>
        <v>1865.017756858364</v>
      </c>
      <c r="W11" s="41">
        <f t="shared" si="7"/>
        <v>2078.1783681214424</v>
      </c>
      <c r="X11" s="47">
        <f t="shared" si="5"/>
        <v>2457.1608946608944</v>
      </c>
      <c r="Y11" s="46">
        <v>1.3174999999999999</v>
      </c>
    </row>
    <row r="12" spans="1:25" x14ac:dyDescent="0.2">
      <c r="B12" s="45">
        <v>45751</v>
      </c>
      <c r="C12" s="44">
        <v>2646.5</v>
      </c>
      <c r="D12" s="43">
        <v>2648.5</v>
      </c>
      <c r="E12" s="42">
        <f t="shared" si="0"/>
        <v>2647.5</v>
      </c>
      <c r="F12" s="44">
        <v>2658</v>
      </c>
      <c r="G12" s="43">
        <v>2660</v>
      </c>
      <c r="H12" s="42">
        <f t="shared" si="1"/>
        <v>2659</v>
      </c>
      <c r="I12" s="44">
        <v>2678</v>
      </c>
      <c r="J12" s="43">
        <v>2683</v>
      </c>
      <c r="K12" s="42">
        <f t="shared" si="2"/>
        <v>2680.5</v>
      </c>
      <c r="L12" s="44">
        <v>2595</v>
      </c>
      <c r="M12" s="43">
        <v>2600</v>
      </c>
      <c r="N12" s="42">
        <f t="shared" si="3"/>
        <v>2597.5</v>
      </c>
      <c r="O12" s="44">
        <v>2595</v>
      </c>
      <c r="P12" s="43">
        <v>2600</v>
      </c>
      <c r="Q12" s="42">
        <f t="shared" si="4"/>
        <v>2597.5</v>
      </c>
      <c r="R12" s="50">
        <v>2648.5</v>
      </c>
      <c r="S12" s="49">
        <v>1.3021</v>
      </c>
      <c r="T12" s="49">
        <v>1.1060000000000001</v>
      </c>
      <c r="U12" s="48">
        <v>145.4</v>
      </c>
      <c r="V12" s="41">
        <f t="shared" si="6"/>
        <v>1839.0795339230144</v>
      </c>
      <c r="W12" s="41">
        <f t="shared" si="7"/>
        <v>2042.8538514707011</v>
      </c>
      <c r="X12" s="47">
        <f t="shared" si="5"/>
        <v>2394.665461121157</v>
      </c>
      <c r="Y12" s="46">
        <v>1.302</v>
      </c>
    </row>
    <row r="13" spans="1:25" x14ac:dyDescent="0.2">
      <c r="B13" s="45">
        <v>45754</v>
      </c>
      <c r="C13" s="44">
        <v>2576</v>
      </c>
      <c r="D13" s="43">
        <v>2576.5</v>
      </c>
      <c r="E13" s="42">
        <f t="shared" si="0"/>
        <v>2576.25</v>
      </c>
      <c r="F13" s="44">
        <v>2592</v>
      </c>
      <c r="G13" s="43">
        <v>2593</v>
      </c>
      <c r="H13" s="42">
        <f t="shared" si="1"/>
        <v>2592.5</v>
      </c>
      <c r="I13" s="44">
        <v>2603</v>
      </c>
      <c r="J13" s="43">
        <v>2608</v>
      </c>
      <c r="K13" s="42">
        <f t="shared" si="2"/>
        <v>2605.5</v>
      </c>
      <c r="L13" s="44">
        <v>2520</v>
      </c>
      <c r="M13" s="43">
        <v>2525</v>
      </c>
      <c r="N13" s="42">
        <f t="shared" si="3"/>
        <v>2522.5</v>
      </c>
      <c r="O13" s="44">
        <v>2520</v>
      </c>
      <c r="P13" s="43">
        <v>2525</v>
      </c>
      <c r="Q13" s="42">
        <f t="shared" si="4"/>
        <v>2522.5</v>
      </c>
      <c r="R13" s="50">
        <v>2576.5</v>
      </c>
      <c r="S13" s="49">
        <v>1.2825</v>
      </c>
      <c r="T13" s="49">
        <v>1.097</v>
      </c>
      <c r="U13" s="48">
        <v>146.38999999999999</v>
      </c>
      <c r="V13" s="41">
        <f t="shared" si="6"/>
        <v>1831.328041566491</v>
      </c>
      <c r="W13" s="41">
        <f t="shared" si="7"/>
        <v>2021.8323586744639</v>
      </c>
      <c r="X13" s="47">
        <f t="shared" si="5"/>
        <v>2348.6782133090246</v>
      </c>
      <c r="Y13" s="46">
        <v>1.2825</v>
      </c>
    </row>
    <row r="14" spans="1:25" x14ac:dyDescent="0.2">
      <c r="B14" s="45">
        <v>45755</v>
      </c>
      <c r="C14" s="44">
        <v>2610</v>
      </c>
      <c r="D14" s="43">
        <v>2612</v>
      </c>
      <c r="E14" s="42">
        <f t="shared" si="0"/>
        <v>2611</v>
      </c>
      <c r="F14" s="44">
        <v>2622</v>
      </c>
      <c r="G14" s="43">
        <v>2624</v>
      </c>
      <c r="H14" s="42">
        <f t="shared" si="1"/>
        <v>2623</v>
      </c>
      <c r="I14" s="44">
        <v>2632</v>
      </c>
      <c r="J14" s="43">
        <v>2637</v>
      </c>
      <c r="K14" s="42">
        <f t="shared" si="2"/>
        <v>2634.5</v>
      </c>
      <c r="L14" s="44">
        <v>2562</v>
      </c>
      <c r="M14" s="43">
        <v>2567</v>
      </c>
      <c r="N14" s="42">
        <f t="shared" si="3"/>
        <v>2564.5</v>
      </c>
      <c r="O14" s="44">
        <v>2562</v>
      </c>
      <c r="P14" s="43">
        <v>2567</v>
      </c>
      <c r="Q14" s="42">
        <f t="shared" si="4"/>
        <v>2564.5</v>
      </c>
      <c r="R14" s="50">
        <v>2612</v>
      </c>
      <c r="S14" s="49">
        <v>1.2779</v>
      </c>
      <c r="T14" s="49">
        <v>1.0933999999999999</v>
      </c>
      <c r="U14" s="48">
        <v>146.91</v>
      </c>
      <c r="V14" s="41">
        <f t="shared" si="6"/>
        <v>1869.3784544227999</v>
      </c>
      <c r="W14" s="41">
        <f t="shared" si="7"/>
        <v>2053.3688082009548</v>
      </c>
      <c r="X14" s="47">
        <f t="shared" si="5"/>
        <v>2388.8787269068962</v>
      </c>
      <c r="Y14" s="46">
        <v>1.2779</v>
      </c>
    </row>
    <row r="15" spans="1:25" x14ac:dyDescent="0.2">
      <c r="B15" s="45">
        <v>45756</v>
      </c>
      <c r="C15" s="44">
        <v>2532</v>
      </c>
      <c r="D15" s="43">
        <v>2534</v>
      </c>
      <c r="E15" s="42">
        <f t="shared" si="0"/>
        <v>2533</v>
      </c>
      <c r="F15" s="44">
        <v>2542</v>
      </c>
      <c r="G15" s="43">
        <v>2543</v>
      </c>
      <c r="H15" s="42">
        <f t="shared" si="1"/>
        <v>2542.5</v>
      </c>
      <c r="I15" s="44">
        <v>2550</v>
      </c>
      <c r="J15" s="43">
        <v>2555</v>
      </c>
      <c r="K15" s="42">
        <f t="shared" si="2"/>
        <v>2552.5</v>
      </c>
      <c r="L15" s="44">
        <v>2483</v>
      </c>
      <c r="M15" s="43">
        <v>2488</v>
      </c>
      <c r="N15" s="42">
        <f t="shared" si="3"/>
        <v>2485.5</v>
      </c>
      <c r="O15" s="44">
        <v>2483</v>
      </c>
      <c r="P15" s="43">
        <v>2488</v>
      </c>
      <c r="Q15" s="42">
        <f t="shared" si="4"/>
        <v>2485.5</v>
      </c>
      <c r="R15" s="50">
        <v>2534</v>
      </c>
      <c r="S15" s="49">
        <v>1.2774000000000001</v>
      </c>
      <c r="T15" s="49">
        <v>1.1035999999999999</v>
      </c>
      <c r="U15" s="48">
        <v>144.66</v>
      </c>
      <c r="V15" s="41">
        <f t="shared" si="6"/>
        <v>1797.4963075425103</v>
      </c>
      <c r="W15" s="41">
        <f t="shared" si="7"/>
        <v>1990.7624863002973</v>
      </c>
      <c r="X15" s="47">
        <f t="shared" si="5"/>
        <v>2296.1217832548027</v>
      </c>
      <c r="Y15" s="46">
        <v>1.2775000000000001</v>
      </c>
    </row>
    <row r="16" spans="1:25" x14ac:dyDescent="0.2">
      <c r="B16" s="45">
        <v>45757</v>
      </c>
      <c r="C16" s="44">
        <v>2621</v>
      </c>
      <c r="D16" s="43">
        <v>2622</v>
      </c>
      <c r="E16" s="42">
        <f t="shared" si="0"/>
        <v>2621.5</v>
      </c>
      <c r="F16" s="44">
        <v>2638</v>
      </c>
      <c r="G16" s="43">
        <v>2639</v>
      </c>
      <c r="H16" s="42">
        <f t="shared" si="1"/>
        <v>2638.5</v>
      </c>
      <c r="I16" s="44">
        <v>2643</v>
      </c>
      <c r="J16" s="43">
        <v>2648</v>
      </c>
      <c r="K16" s="42">
        <f t="shared" si="2"/>
        <v>2645.5</v>
      </c>
      <c r="L16" s="44">
        <v>2575</v>
      </c>
      <c r="M16" s="43">
        <v>2580</v>
      </c>
      <c r="N16" s="42">
        <f t="shared" si="3"/>
        <v>2577.5</v>
      </c>
      <c r="O16" s="44">
        <v>2575</v>
      </c>
      <c r="P16" s="43">
        <v>2580</v>
      </c>
      <c r="Q16" s="42">
        <f t="shared" si="4"/>
        <v>2577.5</v>
      </c>
      <c r="R16" s="50">
        <v>2622</v>
      </c>
      <c r="S16" s="49">
        <v>1.2931999999999999</v>
      </c>
      <c r="T16" s="49">
        <v>1.107</v>
      </c>
      <c r="U16" s="48">
        <v>145.54</v>
      </c>
      <c r="V16" s="41">
        <f t="shared" si="6"/>
        <v>1831.552494306261</v>
      </c>
      <c r="W16" s="41">
        <f t="shared" si="7"/>
        <v>2040.6742963192082</v>
      </c>
      <c r="X16" s="47">
        <f t="shared" si="5"/>
        <v>2368.5636856368565</v>
      </c>
      <c r="Y16" s="46">
        <v>1.2934000000000001</v>
      </c>
    </row>
    <row r="17" spans="2:25" x14ac:dyDescent="0.2">
      <c r="B17" s="45">
        <v>45758</v>
      </c>
      <c r="C17" s="44">
        <v>2650</v>
      </c>
      <c r="D17" s="43">
        <v>2651</v>
      </c>
      <c r="E17" s="42">
        <f t="shared" si="0"/>
        <v>2650.5</v>
      </c>
      <c r="F17" s="44">
        <v>2667</v>
      </c>
      <c r="G17" s="43">
        <v>2668</v>
      </c>
      <c r="H17" s="42">
        <f t="shared" si="1"/>
        <v>2667.5</v>
      </c>
      <c r="I17" s="44">
        <v>2675</v>
      </c>
      <c r="J17" s="43">
        <v>2680</v>
      </c>
      <c r="K17" s="42">
        <f t="shared" si="2"/>
        <v>2677.5</v>
      </c>
      <c r="L17" s="44">
        <v>2607</v>
      </c>
      <c r="M17" s="43">
        <v>2612</v>
      </c>
      <c r="N17" s="42">
        <f t="shared" si="3"/>
        <v>2609.5</v>
      </c>
      <c r="O17" s="44">
        <v>2607</v>
      </c>
      <c r="P17" s="43">
        <v>2612</v>
      </c>
      <c r="Q17" s="42">
        <f t="shared" si="4"/>
        <v>2609.5</v>
      </c>
      <c r="R17" s="50">
        <v>2651</v>
      </c>
      <c r="S17" s="49">
        <v>1.3089</v>
      </c>
      <c r="T17" s="49">
        <v>1.1328</v>
      </c>
      <c r="U17" s="48">
        <v>142.63</v>
      </c>
      <c r="V17" s="41">
        <f t="shared" si="6"/>
        <v>1787.9279750581957</v>
      </c>
      <c r="W17" s="41">
        <f t="shared" si="7"/>
        <v>2038.3528153411262</v>
      </c>
      <c r="X17" s="47">
        <f t="shared" si="5"/>
        <v>2340.2189265536722</v>
      </c>
      <c r="Y17" s="46">
        <v>1.3089999999999999</v>
      </c>
    </row>
    <row r="18" spans="2:25" x14ac:dyDescent="0.2">
      <c r="B18" s="45">
        <v>45761</v>
      </c>
      <c r="C18" s="44">
        <v>2626</v>
      </c>
      <c r="D18" s="43">
        <v>2628</v>
      </c>
      <c r="E18" s="42">
        <f t="shared" si="0"/>
        <v>2627</v>
      </c>
      <c r="F18" s="44">
        <v>2650</v>
      </c>
      <c r="G18" s="43">
        <v>2651</v>
      </c>
      <c r="H18" s="42">
        <f t="shared" si="1"/>
        <v>2650.5</v>
      </c>
      <c r="I18" s="44">
        <v>2662</v>
      </c>
      <c r="J18" s="43">
        <v>2667</v>
      </c>
      <c r="K18" s="42">
        <f t="shared" si="2"/>
        <v>2664.5</v>
      </c>
      <c r="L18" s="44">
        <v>2593</v>
      </c>
      <c r="M18" s="43">
        <v>2598</v>
      </c>
      <c r="N18" s="42">
        <f t="shared" si="3"/>
        <v>2595.5</v>
      </c>
      <c r="O18" s="44">
        <v>2593</v>
      </c>
      <c r="P18" s="43">
        <v>2598</v>
      </c>
      <c r="Q18" s="42">
        <f t="shared" si="4"/>
        <v>2595.5</v>
      </c>
      <c r="R18" s="50">
        <v>2628</v>
      </c>
      <c r="S18" s="49">
        <v>1.3176000000000001</v>
      </c>
      <c r="T18" s="49">
        <v>1.1385000000000001</v>
      </c>
      <c r="U18" s="48">
        <v>143.24</v>
      </c>
      <c r="V18" s="41">
        <f t="shared" si="6"/>
        <v>1751.8976891749521</v>
      </c>
      <c r="W18" s="41">
        <f t="shared" si="7"/>
        <v>2011.9914996964176</v>
      </c>
      <c r="X18" s="47">
        <f t="shared" si="5"/>
        <v>2308.300395256917</v>
      </c>
      <c r="Y18" s="46">
        <v>1.3178000000000001</v>
      </c>
    </row>
    <row r="19" spans="2:25" x14ac:dyDescent="0.2">
      <c r="B19" s="45">
        <v>45762</v>
      </c>
      <c r="C19" s="44">
        <v>2607.5</v>
      </c>
      <c r="D19" s="43">
        <v>2608</v>
      </c>
      <c r="E19" s="42">
        <f t="shared" si="0"/>
        <v>2607.75</v>
      </c>
      <c r="F19" s="44">
        <v>2628</v>
      </c>
      <c r="G19" s="43">
        <v>2629</v>
      </c>
      <c r="H19" s="42">
        <f t="shared" si="1"/>
        <v>2628.5</v>
      </c>
      <c r="I19" s="44">
        <v>2645</v>
      </c>
      <c r="J19" s="43">
        <v>2650</v>
      </c>
      <c r="K19" s="42">
        <f t="shared" si="2"/>
        <v>2647.5</v>
      </c>
      <c r="L19" s="44">
        <v>2577</v>
      </c>
      <c r="M19" s="43">
        <v>2582</v>
      </c>
      <c r="N19" s="42">
        <f t="shared" si="3"/>
        <v>2579.5</v>
      </c>
      <c r="O19" s="44">
        <v>2577</v>
      </c>
      <c r="P19" s="43">
        <v>2582</v>
      </c>
      <c r="Q19" s="42">
        <f t="shared" si="4"/>
        <v>2579.5</v>
      </c>
      <c r="R19" s="50">
        <v>2608</v>
      </c>
      <c r="S19" s="49">
        <v>1.3231999999999999</v>
      </c>
      <c r="T19" s="49">
        <v>1.1327</v>
      </c>
      <c r="U19" s="48">
        <v>142.9</v>
      </c>
      <c r="V19" s="41">
        <f t="shared" si="6"/>
        <v>1740.0719023330735</v>
      </c>
      <c r="W19" s="41">
        <f t="shared" si="7"/>
        <v>1986.8500604594922</v>
      </c>
      <c r="X19" s="47">
        <f t="shared" si="5"/>
        <v>2302.4631411671226</v>
      </c>
      <c r="Y19" s="46">
        <v>1.3232999999999999</v>
      </c>
    </row>
    <row r="20" spans="2:25" x14ac:dyDescent="0.2">
      <c r="B20" s="45">
        <v>45763</v>
      </c>
      <c r="C20" s="44">
        <v>2543</v>
      </c>
      <c r="D20" s="43">
        <v>2544</v>
      </c>
      <c r="E20" s="42">
        <f t="shared" si="0"/>
        <v>2543.5</v>
      </c>
      <c r="F20" s="44">
        <v>2574.5</v>
      </c>
      <c r="G20" s="43">
        <v>2575.5</v>
      </c>
      <c r="H20" s="42">
        <f t="shared" si="1"/>
        <v>2575</v>
      </c>
      <c r="I20" s="44">
        <v>2598</v>
      </c>
      <c r="J20" s="43">
        <v>2603</v>
      </c>
      <c r="K20" s="42">
        <f t="shared" si="2"/>
        <v>2600.5</v>
      </c>
      <c r="L20" s="44">
        <v>2530</v>
      </c>
      <c r="M20" s="43">
        <v>2535</v>
      </c>
      <c r="N20" s="42">
        <f t="shared" si="3"/>
        <v>2532.5</v>
      </c>
      <c r="O20" s="44">
        <v>2530</v>
      </c>
      <c r="P20" s="43">
        <v>2535</v>
      </c>
      <c r="Q20" s="42">
        <f t="shared" si="4"/>
        <v>2532.5</v>
      </c>
      <c r="R20" s="50">
        <v>2544</v>
      </c>
      <c r="S20" s="49">
        <v>1.3271999999999999</v>
      </c>
      <c r="T20" s="49">
        <v>1.1364000000000001</v>
      </c>
      <c r="U20" s="48">
        <v>142.66</v>
      </c>
      <c r="V20" s="41">
        <f t="shared" si="6"/>
        <v>1686.7453008230682</v>
      </c>
      <c r="W20" s="41">
        <f t="shared" si="7"/>
        <v>1940.5515370705245</v>
      </c>
      <c r="X20" s="47">
        <f t="shared" si="5"/>
        <v>2238.6483632523759</v>
      </c>
      <c r="Y20" s="46">
        <v>1.3273999999999999</v>
      </c>
    </row>
    <row r="21" spans="2:25" x14ac:dyDescent="0.2">
      <c r="B21" s="45">
        <v>45764</v>
      </c>
      <c r="C21" s="44">
        <v>2520</v>
      </c>
      <c r="D21" s="43">
        <v>2521</v>
      </c>
      <c r="E21" s="42">
        <f t="shared" si="0"/>
        <v>2520.5</v>
      </c>
      <c r="F21" s="44">
        <v>2561</v>
      </c>
      <c r="G21" s="43">
        <v>2562</v>
      </c>
      <c r="H21" s="42">
        <f t="shared" si="1"/>
        <v>2561.5</v>
      </c>
      <c r="I21" s="44">
        <v>2583</v>
      </c>
      <c r="J21" s="43">
        <v>2588</v>
      </c>
      <c r="K21" s="42">
        <f t="shared" si="2"/>
        <v>2585.5</v>
      </c>
      <c r="L21" s="44">
        <v>2515</v>
      </c>
      <c r="M21" s="43">
        <v>2520</v>
      </c>
      <c r="N21" s="42">
        <f t="shared" si="3"/>
        <v>2517.5</v>
      </c>
      <c r="O21" s="44">
        <v>2515</v>
      </c>
      <c r="P21" s="43">
        <v>2520</v>
      </c>
      <c r="Q21" s="42">
        <f t="shared" si="4"/>
        <v>2517.5</v>
      </c>
      <c r="R21" s="50">
        <v>2521</v>
      </c>
      <c r="S21" s="49">
        <v>1.3227</v>
      </c>
      <c r="T21" s="49">
        <v>1.1355999999999999</v>
      </c>
      <c r="U21" s="48">
        <v>142.6</v>
      </c>
      <c r="V21" s="41">
        <f t="shared" si="6"/>
        <v>1678.3638172403075</v>
      </c>
      <c r="W21" s="41">
        <f t="shared" si="7"/>
        <v>1936.9471535495577</v>
      </c>
      <c r="X21" s="47">
        <f t="shared" si="5"/>
        <v>2219.9718210637548</v>
      </c>
      <c r="Y21" s="46">
        <v>1.323</v>
      </c>
    </row>
    <row r="22" spans="2:25" x14ac:dyDescent="0.2">
      <c r="B22" s="45">
        <v>45769</v>
      </c>
      <c r="C22" s="44">
        <v>2565</v>
      </c>
      <c r="D22" s="43">
        <v>2567</v>
      </c>
      <c r="E22" s="42">
        <f t="shared" si="0"/>
        <v>2566</v>
      </c>
      <c r="F22" s="44">
        <v>2610</v>
      </c>
      <c r="G22" s="43">
        <v>2612</v>
      </c>
      <c r="H22" s="42">
        <f t="shared" si="1"/>
        <v>2611</v>
      </c>
      <c r="I22" s="44">
        <v>2637</v>
      </c>
      <c r="J22" s="43">
        <v>2642</v>
      </c>
      <c r="K22" s="42">
        <f t="shared" si="2"/>
        <v>2639.5</v>
      </c>
      <c r="L22" s="44">
        <v>2568</v>
      </c>
      <c r="M22" s="43">
        <v>2573</v>
      </c>
      <c r="N22" s="42">
        <f t="shared" si="3"/>
        <v>2570.5</v>
      </c>
      <c r="O22" s="44">
        <v>2568</v>
      </c>
      <c r="P22" s="43">
        <v>2573</v>
      </c>
      <c r="Q22" s="42">
        <f t="shared" si="4"/>
        <v>2570.5</v>
      </c>
      <c r="R22" s="50">
        <v>2567</v>
      </c>
      <c r="S22" s="49">
        <v>1.3378000000000001</v>
      </c>
      <c r="T22" s="49">
        <v>1.1486000000000001</v>
      </c>
      <c r="U22" s="48">
        <v>140.26</v>
      </c>
      <c r="V22" s="41">
        <f t="shared" si="6"/>
        <v>1670.5745659753563</v>
      </c>
      <c r="W22" s="41">
        <f t="shared" si="7"/>
        <v>1952.4592614740618</v>
      </c>
      <c r="X22" s="47">
        <f t="shared" si="5"/>
        <v>2234.8946543618317</v>
      </c>
      <c r="Y22" s="46">
        <v>1.3381000000000001</v>
      </c>
    </row>
    <row r="23" spans="2:25" x14ac:dyDescent="0.2">
      <c r="B23" s="45">
        <v>45770</v>
      </c>
      <c r="C23" s="44">
        <v>2607.5</v>
      </c>
      <c r="D23" s="43">
        <v>2608</v>
      </c>
      <c r="E23" s="42">
        <f t="shared" si="0"/>
        <v>2607.75</v>
      </c>
      <c r="F23" s="44">
        <v>2649.5</v>
      </c>
      <c r="G23" s="43">
        <v>2650.5</v>
      </c>
      <c r="H23" s="42">
        <f t="shared" si="1"/>
        <v>2650</v>
      </c>
      <c r="I23" s="44">
        <v>2678</v>
      </c>
      <c r="J23" s="43">
        <v>2683</v>
      </c>
      <c r="K23" s="42">
        <f t="shared" si="2"/>
        <v>2680.5</v>
      </c>
      <c r="L23" s="44">
        <v>2610</v>
      </c>
      <c r="M23" s="43">
        <v>2615</v>
      </c>
      <c r="N23" s="42">
        <f t="shared" si="3"/>
        <v>2612.5</v>
      </c>
      <c r="O23" s="44">
        <v>2610</v>
      </c>
      <c r="P23" s="43">
        <v>2615</v>
      </c>
      <c r="Q23" s="42">
        <f t="shared" si="4"/>
        <v>2612.5</v>
      </c>
      <c r="R23" s="50">
        <v>2608</v>
      </c>
      <c r="S23" s="49">
        <v>1.33</v>
      </c>
      <c r="T23" s="49">
        <v>1.141</v>
      </c>
      <c r="U23" s="48">
        <v>141.66</v>
      </c>
      <c r="V23" s="41">
        <f t="shared" si="6"/>
        <v>1718.5821697099891</v>
      </c>
      <c r="W23" s="41">
        <f t="shared" si="7"/>
        <v>1992.8571428571427</v>
      </c>
      <c r="X23" s="47">
        <f t="shared" si="5"/>
        <v>2285.7142857142858</v>
      </c>
      <c r="Y23" s="46">
        <v>1.3304</v>
      </c>
    </row>
    <row r="24" spans="2:25" x14ac:dyDescent="0.2">
      <c r="B24" s="45">
        <v>45771</v>
      </c>
      <c r="C24" s="44">
        <v>2635</v>
      </c>
      <c r="D24" s="43">
        <v>2636</v>
      </c>
      <c r="E24" s="42">
        <f t="shared" si="0"/>
        <v>2635.5</v>
      </c>
      <c r="F24" s="44">
        <v>2670</v>
      </c>
      <c r="G24" s="43">
        <v>2672</v>
      </c>
      <c r="H24" s="42">
        <f t="shared" si="1"/>
        <v>2671</v>
      </c>
      <c r="I24" s="44">
        <v>2698</v>
      </c>
      <c r="J24" s="43">
        <v>2703</v>
      </c>
      <c r="K24" s="42">
        <f t="shared" si="2"/>
        <v>2700.5</v>
      </c>
      <c r="L24" s="44">
        <v>2633</v>
      </c>
      <c r="M24" s="43">
        <v>2638</v>
      </c>
      <c r="N24" s="42">
        <f t="shared" si="3"/>
        <v>2635.5</v>
      </c>
      <c r="O24" s="44">
        <v>2633</v>
      </c>
      <c r="P24" s="43">
        <v>2638</v>
      </c>
      <c r="Q24" s="42">
        <f t="shared" si="4"/>
        <v>2635.5</v>
      </c>
      <c r="R24" s="50">
        <v>2636</v>
      </c>
      <c r="S24" s="49">
        <v>1.3309</v>
      </c>
      <c r="T24" s="49">
        <v>1.1373</v>
      </c>
      <c r="U24" s="48">
        <v>142.6</v>
      </c>
      <c r="V24" s="41">
        <f t="shared" si="6"/>
        <v>1741.5058662486367</v>
      </c>
      <c r="W24" s="41">
        <f t="shared" si="7"/>
        <v>2007.6639867758661</v>
      </c>
      <c r="X24" s="47">
        <f t="shared" si="5"/>
        <v>2317.7701573903105</v>
      </c>
      <c r="Y24" s="46">
        <v>1.3312999999999999</v>
      </c>
    </row>
    <row r="25" spans="2:25" x14ac:dyDescent="0.2">
      <c r="B25" s="45">
        <v>45772</v>
      </c>
      <c r="C25" s="44">
        <v>2617</v>
      </c>
      <c r="D25" s="43">
        <v>2618</v>
      </c>
      <c r="E25" s="42">
        <f t="shared" si="0"/>
        <v>2617.5</v>
      </c>
      <c r="F25" s="44">
        <v>2650</v>
      </c>
      <c r="G25" s="43">
        <v>2652</v>
      </c>
      <c r="H25" s="42">
        <f t="shared" si="1"/>
        <v>2651</v>
      </c>
      <c r="I25" s="44">
        <v>2678</v>
      </c>
      <c r="J25" s="43">
        <v>2683</v>
      </c>
      <c r="K25" s="42">
        <f t="shared" si="2"/>
        <v>2680.5</v>
      </c>
      <c r="L25" s="44">
        <v>2613</v>
      </c>
      <c r="M25" s="43">
        <v>2618</v>
      </c>
      <c r="N25" s="42">
        <f t="shared" si="3"/>
        <v>2615.5</v>
      </c>
      <c r="O25" s="44">
        <v>2613</v>
      </c>
      <c r="P25" s="43">
        <v>2618</v>
      </c>
      <c r="Q25" s="42">
        <f t="shared" si="4"/>
        <v>2615.5</v>
      </c>
      <c r="R25" s="50">
        <v>2618</v>
      </c>
      <c r="S25" s="49">
        <v>1.3307</v>
      </c>
      <c r="T25" s="49">
        <v>1.135</v>
      </c>
      <c r="U25" s="48">
        <v>143.38</v>
      </c>
      <c r="V25" s="41">
        <f t="shared" si="6"/>
        <v>1733.3793713950693</v>
      </c>
      <c r="W25" s="41">
        <f t="shared" si="7"/>
        <v>1992.936048696175</v>
      </c>
      <c r="X25" s="47">
        <f t="shared" si="5"/>
        <v>2306.6079295154186</v>
      </c>
      <c r="Y25" s="46">
        <v>1.3310999999999999</v>
      </c>
    </row>
    <row r="26" spans="2:25" x14ac:dyDescent="0.2">
      <c r="B26" s="45">
        <v>45775</v>
      </c>
      <c r="C26" s="44">
        <v>2598</v>
      </c>
      <c r="D26" s="43">
        <v>2599</v>
      </c>
      <c r="E26" s="42">
        <f t="shared" si="0"/>
        <v>2598.5</v>
      </c>
      <c r="F26" s="44">
        <v>2638.5</v>
      </c>
      <c r="G26" s="43">
        <v>2639</v>
      </c>
      <c r="H26" s="42">
        <f t="shared" si="1"/>
        <v>2638.75</v>
      </c>
      <c r="I26" s="44">
        <v>2662</v>
      </c>
      <c r="J26" s="43">
        <v>2667</v>
      </c>
      <c r="K26" s="42">
        <f t="shared" si="2"/>
        <v>2664.5</v>
      </c>
      <c r="L26" s="44">
        <v>2597</v>
      </c>
      <c r="M26" s="43">
        <v>2602</v>
      </c>
      <c r="N26" s="42">
        <f t="shared" si="3"/>
        <v>2599.5</v>
      </c>
      <c r="O26" s="44">
        <v>2597</v>
      </c>
      <c r="P26" s="43">
        <v>2602</v>
      </c>
      <c r="Q26" s="42">
        <f t="shared" si="4"/>
        <v>2599.5</v>
      </c>
      <c r="R26" s="50">
        <v>2599</v>
      </c>
      <c r="S26" s="49">
        <v>1.3338000000000001</v>
      </c>
      <c r="T26" s="49">
        <v>1.1352</v>
      </c>
      <c r="U26" s="48">
        <v>143.38</v>
      </c>
      <c r="V26" s="41">
        <f t="shared" si="6"/>
        <v>1716.4975345309902</v>
      </c>
      <c r="W26" s="41">
        <f t="shared" si="7"/>
        <v>1978.5575048732942</v>
      </c>
      <c r="X26" s="47">
        <f t="shared" si="5"/>
        <v>2289.4644115574347</v>
      </c>
      <c r="Y26" s="46">
        <v>1.3342000000000001</v>
      </c>
    </row>
    <row r="27" spans="2:25" x14ac:dyDescent="0.2">
      <c r="B27" s="45">
        <v>45776</v>
      </c>
      <c r="C27" s="44">
        <v>2623</v>
      </c>
      <c r="D27" s="43">
        <v>2625</v>
      </c>
      <c r="E27" s="42">
        <f t="shared" si="0"/>
        <v>2624</v>
      </c>
      <c r="F27" s="44">
        <v>2660</v>
      </c>
      <c r="G27" s="43">
        <v>2662</v>
      </c>
      <c r="H27" s="42">
        <f t="shared" si="1"/>
        <v>2661</v>
      </c>
      <c r="I27" s="44">
        <v>2683</v>
      </c>
      <c r="J27" s="43">
        <v>2688</v>
      </c>
      <c r="K27" s="42">
        <f t="shared" si="2"/>
        <v>2685.5</v>
      </c>
      <c r="L27" s="44">
        <v>2618</v>
      </c>
      <c r="M27" s="43">
        <v>2623</v>
      </c>
      <c r="N27" s="42">
        <f t="shared" si="3"/>
        <v>2620.5</v>
      </c>
      <c r="O27" s="44">
        <v>2618</v>
      </c>
      <c r="P27" s="43">
        <v>2623</v>
      </c>
      <c r="Q27" s="42">
        <f t="shared" si="4"/>
        <v>2620.5</v>
      </c>
      <c r="R27" s="50">
        <v>2625</v>
      </c>
      <c r="S27" s="49">
        <v>1.3385</v>
      </c>
      <c r="T27" s="49">
        <v>1.1375999999999999</v>
      </c>
      <c r="U27" s="48">
        <v>142.74</v>
      </c>
      <c r="V27" s="41">
        <f t="shared" si="6"/>
        <v>1723.9368333782543</v>
      </c>
      <c r="W27" s="41">
        <f t="shared" si="7"/>
        <v>1988.7934254762795</v>
      </c>
      <c r="X27" s="47">
        <f t="shared" si="5"/>
        <v>2307.4894514767934</v>
      </c>
      <c r="Y27" s="46">
        <v>1.3389</v>
      </c>
    </row>
    <row r="28" spans="2:25" x14ac:dyDescent="0.2">
      <c r="B28" s="45">
        <v>45777</v>
      </c>
      <c r="C28" s="44">
        <v>2592.5</v>
      </c>
      <c r="D28" s="43">
        <v>2593</v>
      </c>
      <c r="E28" s="42">
        <f t="shared" si="0"/>
        <v>2592.75</v>
      </c>
      <c r="F28" s="44">
        <v>2634.5</v>
      </c>
      <c r="G28" s="43">
        <v>2635.5</v>
      </c>
      <c r="H28" s="42">
        <f t="shared" si="1"/>
        <v>2635</v>
      </c>
      <c r="I28" s="44">
        <v>2655</v>
      </c>
      <c r="J28" s="43">
        <v>2660</v>
      </c>
      <c r="K28" s="42">
        <f t="shared" si="2"/>
        <v>2657.5</v>
      </c>
      <c r="L28" s="44">
        <v>2590</v>
      </c>
      <c r="M28" s="43">
        <v>2595</v>
      </c>
      <c r="N28" s="42">
        <f t="shared" si="3"/>
        <v>2592.5</v>
      </c>
      <c r="O28" s="44">
        <v>2590</v>
      </c>
      <c r="P28" s="43">
        <v>2595</v>
      </c>
      <c r="Q28" s="42">
        <f t="shared" si="4"/>
        <v>2592.5</v>
      </c>
      <c r="R28" s="50">
        <v>2593</v>
      </c>
      <c r="S28" s="49">
        <v>1.3357000000000001</v>
      </c>
      <c r="T28" s="49">
        <v>1.1374</v>
      </c>
      <c r="U28" s="48">
        <v>143.02000000000001</v>
      </c>
      <c r="V28" s="41">
        <f t="shared" si="6"/>
        <v>1706.791089389395</v>
      </c>
      <c r="W28" s="41">
        <f t="shared" si="7"/>
        <v>1973.1227071947292</v>
      </c>
      <c r="X28" s="47">
        <f t="shared" si="5"/>
        <v>2279.7608580974152</v>
      </c>
      <c r="Y28" s="46">
        <v>1.3362000000000001</v>
      </c>
    </row>
    <row r="29" spans="2:25" x14ac:dyDescent="0.2">
      <c r="B29" s="40" t="s">
        <v>11</v>
      </c>
      <c r="C29" s="39">
        <f>ROUND(AVERAGE(C9:C28),2)</f>
        <v>2624.18</v>
      </c>
      <c r="D29" s="38">
        <f>ROUND(AVERAGE(D9:D28),2)</f>
        <v>2625.33</v>
      </c>
      <c r="E29" s="37">
        <f>ROUND(AVERAGE(C29:D29),2)</f>
        <v>2624.76</v>
      </c>
      <c r="F29" s="39">
        <f>ROUND(AVERAGE(F9:F28),2)</f>
        <v>2650.3</v>
      </c>
      <c r="G29" s="38">
        <f>ROUND(AVERAGE(G9:G28),2)</f>
        <v>2651.63</v>
      </c>
      <c r="H29" s="37">
        <f>ROUND(AVERAGE(F29:G29),2)</f>
        <v>2650.97</v>
      </c>
      <c r="I29" s="39">
        <f>ROUND(AVERAGE(I9:I28),2)</f>
        <v>2665.7</v>
      </c>
      <c r="J29" s="38">
        <f>ROUND(AVERAGE(J9:J28),2)</f>
        <v>2670.7</v>
      </c>
      <c r="K29" s="37">
        <f>ROUND(AVERAGE(I29:J29),2)</f>
        <v>2668.2</v>
      </c>
      <c r="L29" s="39">
        <f>ROUND(AVERAGE(L9:L28),2)</f>
        <v>2594.65</v>
      </c>
      <c r="M29" s="38">
        <f>ROUND(AVERAGE(M9:M28),2)</f>
        <v>2599.65</v>
      </c>
      <c r="N29" s="37">
        <f>ROUND(AVERAGE(L29:M29),2)</f>
        <v>2597.15</v>
      </c>
      <c r="O29" s="39">
        <f>ROUND(AVERAGE(O9:O28),2)</f>
        <v>2594.65</v>
      </c>
      <c r="P29" s="38">
        <f>ROUND(AVERAGE(P9:P28),2)</f>
        <v>2599.65</v>
      </c>
      <c r="Q29" s="37">
        <f>ROUND(AVERAGE(O29:P29),2)</f>
        <v>2597.15</v>
      </c>
      <c r="R29" s="36">
        <f>ROUND(AVERAGE(R9:R28),2)</f>
        <v>2625.33</v>
      </c>
      <c r="S29" s="35">
        <f>ROUND(AVERAGE(S9:S28),4)</f>
        <v>1.3136000000000001</v>
      </c>
      <c r="T29" s="34">
        <f>ROUND(AVERAGE(T9:T28),4)</f>
        <v>1.1211</v>
      </c>
      <c r="U29" s="167">
        <f>ROUND(AVERAGE(U9:U28),2)</f>
        <v>144.22</v>
      </c>
      <c r="V29" s="33">
        <f>AVERAGE(V9:V28)</f>
        <v>1785.0023788573194</v>
      </c>
      <c r="W29" s="33">
        <f>AVERAGE(W9:W28)</f>
        <v>2019.2143235382973</v>
      </c>
      <c r="X29" s="33">
        <f>AVERAGE(X9:X28)</f>
        <v>2343.2933106302021</v>
      </c>
      <c r="Y29" s="32">
        <f>AVERAGE(Y9:Y28)</f>
        <v>1.3137599999999998</v>
      </c>
    </row>
    <row r="30" spans="2:25" x14ac:dyDescent="0.2">
      <c r="B30" s="31" t="s">
        <v>12</v>
      </c>
      <c r="C30" s="30">
        <f t="shared" ref="C30:Y30" si="8">MAX(C9:C28)</f>
        <v>2816.5</v>
      </c>
      <c r="D30" s="29">
        <f t="shared" si="8"/>
        <v>2817</v>
      </c>
      <c r="E30" s="28">
        <f t="shared" si="8"/>
        <v>2816.75</v>
      </c>
      <c r="F30" s="30">
        <f t="shared" si="8"/>
        <v>2836</v>
      </c>
      <c r="G30" s="29">
        <f t="shared" si="8"/>
        <v>2837</v>
      </c>
      <c r="H30" s="28">
        <f t="shared" si="8"/>
        <v>2836.5</v>
      </c>
      <c r="I30" s="30">
        <f t="shared" si="8"/>
        <v>2825</v>
      </c>
      <c r="J30" s="29">
        <f t="shared" si="8"/>
        <v>2830</v>
      </c>
      <c r="K30" s="28">
        <f t="shared" si="8"/>
        <v>2827.5</v>
      </c>
      <c r="L30" s="30">
        <f t="shared" si="8"/>
        <v>2742</v>
      </c>
      <c r="M30" s="29">
        <f t="shared" si="8"/>
        <v>2747</v>
      </c>
      <c r="N30" s="28">
        <f t="shared" si="8"/>
        <v>2744.5</v>
      </c>
      <c r="O30" s="30">
        <f t="shared" si="8"/>
        <v>2742</v>
      </c>
      <c r="P30" s="29">
        <f t="shared" si="8"/>
        <v>2747</v>
      </c>
      <c r="Q30" s="28">
        <f t="shared" si="8"/>
        <v>2744.5</v>
      </c>
      <c r="R30" s="27">
        <f t="shared" si="8"/>
        <v>2817</v>
      </c>
      <c r="S30" s="26">
        <f t="shared" si="8"/>
        <v>1.3385</v>
      </c>
      <c r="T30" s="25">
        <f t="shared" si="8"/>
        <v>1.1486000000000001</v>
      </c>
      <c r="U30" s="24">
        <f t="shared" si="8"/>
        <v>149.22</v>
      </c>
      <c r="V30" s="23">
        <f t="shared" si="8"/>
        <v>2026.753403942055</v>
      </c>
      <c r="W30" s="23">
        <f t="shared" si="8"/>
        <v>2200.7602203087426</v>
      </c>
      <c r="X30" s="23">
        <f t="shared" si="8"/>
        <v>2612.6878130217028</v>
      </c>
      <c r="Y30" s="22">
        <f t="shared" si="8"/>
        <v>1.3389</v>
      </c>
    </row>
    <row r="31" spans="2:25" ht="13.5" thickBot="1" x14ac:dyDescent="0.25">
      <c r="B31" s="21" t="s">
        <v>13</v>
      </c>
      <c r="C31" s="20">
        <f t="shared" ref="C31:Y31" si="9">MIN(C9:C28)</f>
        <v>2520</v>
      </c>
      <c r="D31" s="19">
        <f t="shared" si="9"/>
        <v>2521</v>
      </c>
      <c r="E31" s="18">
        <f t="shared" si="9"/>
        <v>2520.5</v>
      </c>
      <c r="F31" s="20">
        <f t="shared" si="9"/>
        <v>2542</v>
      </c>
      <c r="G31" s="19">
        <f t="shared" si="9"/>
        <v>2543</v>
      </c>
      <c r="H31" s="18">
        <f t="shared" si="9"/>
        <v>2542.5</v>
      </c>
      <c r="I31" s="20">
        <f t="shared" si="9"/>
        <v>2550</v>
      </c>
      <c r="J31" s="19">
        <f t="shared" si="9"/>
        <v>2555</v>
      </c>
      <c r="K31" s="18">
        <f t="shared" si="9"/>
        <v>2552.5</v>
      </c>
      <c r="L31" s="20">
        <f t="shared" si="9"/>
        <v>2483</v>
      </c>
      <c r="M31" s="19">
        <f t="shared" si="9"/>
        <v>2488</v>
      </c>
      <c r="N31" s="18">
        <f t="shared" si="9"/>
        <v>2485.5</v>
      </c>
      <c r="O31" s="20">
        <f t="shared" si="9"/>
        <v>2483</v>
      </c>
      <c r="P31" s="19">
        <f t="shared" si="9"/>
        <v>2488</v>
      </c>
      <c r="Q31" s="18">
        <f t="shared" si="9"/>
        <v>2485.5</v>
      </c>
      <c r="R31" s="17">
        <f t="shared" si="9"/>
        <v>2521</v>
      </c>
      <c r="S31" s="16">
        <f t="shared" si="9"/>
        <v>1.2774000000000001</v>
      </c>
      <c r="T31" s="15">
        <f t="shared" si="9"/>
        <v>1.0782</v>
      </c>
      <c r="U31" s="14">
        <f t="shared" si="9"/>
        <v>140.26</v>
      </c>
      <c r="V31" s="13">
        <f t="shared" si="9"/>
        <v>1670.5745659753563</v>
      </c>
      <c r="W31" s="13">
        <f t="shared" si="9"/>
        <v>1936.9471535495577</v>
      </c>
      <c r="X31" s="13">
        <f t="shared" si="9"/>
        <v>2219.9718210637548</v>
      </c>
      <c r="Y31" s="12">
        <f t="shared" si="9"/>
        <v>1.2775000000000001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Y34"/>
  <sheetViews>
    <sheetView workbookViewId="0">
      <pane ySplit="8" topLeftCell="A9" activePane="bottomLeft" state="frozen"/>
      <selection activeCell="C46" sqref="C46"/>
      <selection pane="bottomLeft" activeCell="V9" sqref="V9:W9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28</v>
      </c>
    </row>
    <row r="6" spans="1:25" ht="13.5" thickBot="1" x14ac:dyDescent="0.25">
      <c r="B6" s="1">
        <v>45748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45748</v>
      </c>
      <c r="C9" s="44">
        <v>1972</v>
      </c>
      <c r="D9" s="43">
        <v>1973</v>
      </c>
      <c r="E9" s="42">
        <f t="shared" ref="E9:E28" si="0">AVERAGE(C9:D9)</f>
        <v>1972.5</v>
      </c>
      <c r="F9" s="44">
        <v>2001</v>
      </c>
      <c r="G9" s="43">
        <v>2001.5</v>
      </c>
      <c r="H9" s="42">
        <f t="shared" ref="H9:H28" si="1">AVERAGE(F9:G9)</f>
        <v>2001.25</v>
      </c>
      <c r="I9" s="44">
        <v>2080</v>
      </c>
      <c r="J9" s="43">
        <v>2085</v>
      </c>
      <c r="K9" s="42">
        <f t="shared" ref="K9:K28" si="2">AVERAGE(I9:J9)</f>
        <v>2082.5</v>
      </c>
      <c r="L9" s="44">
        <v>2120</v>
      </c>
      <c r="M9" s="43">
        <v>2125</v>
      </c>
      <c r="N9" s="42">
        <f t="shared" ref="N9:N28" si="3">AVERAGE(L9:M9)</f>
        <v>2122.5</v>
      </c>
      <c r="O9" s="44">
        <v>2155</v>
      </c>
      <c r="P9" s="43">
        <v>2160</v>
      </c>
      <c r="Q9" s="42">
        <f t="shared" ref="Q9:Q28" si="4">AVERAGE(O9:P9)</f>
        <v>2157.5</v>
      </c>
      <c r="R9" s="50">
        <v>1973</v>
      </c>
      <c r="S9" s="49">
        <v>1.2890999999999999</v>
      </c>
      <c r="T9" s="51">
        <v>1.0782</v>
      </c>
      <c r="U9" s="48">
        <v>149.19999999999999</v>
      </c>
      <c r="V9" s="41">
        <v>1530.53</v>
      </c>
      <c r="W9" s="41">
        <v>1552.75</v>
      </c>
      <c r="X9" s="47">
        <f t="shared" ref="X9:X28" si="5">R9/T9</f>
        <v>1829.9016879985159</v>
      </c>
      <c r="Y9" s="46">
        <v>1.2889999999999999</v>
      </c>
    </row>
    <row r="10" spans="1:25" x14ac:dyDescent="0.2">
      <c r="B10" s="45">
        <v>45749</v>
      </c>
      <c r="C10" s="44">
        <v>1949</v>
      </c>
      <c r="D10" s="43">
        <v>1949.5</v>
      </c>
      <c r="E10" s="42">
        <f t="shared" si="0"/>
        <v>1949.25</v>
      </c>
      <c r="F10" s="44">
        <v>1976</v>
      </c>
      <c r="G10" s="43">
        <v>1976.5</v>
      </c>
      <c r="H10" s="42">
        <f t="shared" si="1"/>
        <v>1976.25</v>
      </c>
      <c r="I10" s="44">
        <v>2057</v>
      </c>
      <c r="J10" s="43">
        <v>2062</v>
      </c>
      <c r="K10" s="42">
        <f t="shared" si="2"/>
        <v>2059.5</v>
      </c>
      <c r="L10" s="44">
        <v>2097</v>
      </c>
      <c r="M10" s="43">
        <v>2102</v>
      </c>
      <c r="N10" s="42">
        <f t="shared" si="3"/>
        <v>2099.5</v>
      </c>
      <c r="O10" s="44">
        <v>2132</v>
      </c>
      <c r="P10" s="43">
        <v>2137</v>
      </c>
      <c r="Q10" s="42">
        <f t="shared" si="4"/>
        <v>2134.5</v>
      </c>
      <c r="R10" s="50">
        <v>1949.5</v>
      </c>
      <c r="S10" s="49">
        <v>1.2948</v>
      </c>
      <c r="T10" s="49">
        <v>1.0803</v>
      </c>
      <c r="U10" s="48">
        <v>149.22</v>
      </c>
      <c r="V10" s="41">
        <v>1505.64</v>
      </c>
      <c r="W10" s="41">
        <v>1526.61</v>
      </c>
      <c r="X10" s="47">
        <f t="shared" si="5"/>
        <v>1804.5913172266962</v>
      </c>
      <c r="Y10" s="46">
        <v>1.2947</v>
      </c>
    </row>
    <row r="11" spans="1:25" x14ac:dyDescent="0.2">
      <c r="B11" s="45">
        <v>45750</v>
      </c>
      <c r="C11" s="44">
        <v>1930</v>
      </c>
      <c r="D11" s="43">
        <v>1931</v>
      </c>
      <c r="E11" s="42">
        <f t="shared" si="0"/>
        <v>1930.5</v>
      </c>
      <c r="F11" s="44">
        <v>1955</v>
      </c>
      <c r="G11" s="43">
        <v>1955.5</v>
      </c>
      <c r="H11" s="42">
        <f t="shared" si="1"/>
        <v>1955.25</v>
      </c>
      <c r="I11" s="44">
        <v>2043</v>
      </c>
      <c r="J11" s="43">
        <v>2048</v>
      </c>
      <c r="K11" s="42">
        <f t="shared" si="2"/>
        <v>2045.5</v>
      </c>
      <c r="L11" s="44">
        <v>2087</v>
      </c>
      <c r="M11" s="43">
        <v>2092</v>
      </c>
      <c r="N11" s="42">
        <f t="shared" si="3"/>
        <v>2089.5</v>
      </c>
      <c r="O11" s="44">
        <v>2132</v>
      </c>
      <c r="P11" s="43">
        <v>2137</v>
      </c>
      <c r="Q11" s="42">
        <f t="shared" si="4"/>
        <v>2134.5</v>
      </c>
      <c r="R11" s="50">
        <v>1931</v>
      </c>
      <c r="S11" s="49">
        <v>1.3174999999999999</v>
      </c>
      <c r="T11" s="49">
        <v>1.1088</v>
      </c>
      <c r="U11" s="48">
        <v>146.05000000000001</v>
      </c>
      <c r="V11" s="41">
        <v>1465.65</v>
      </c>
      <c r="W11" s="41">
        <v>1484.25</v>
      </c>
      <c r="X11" s="47">
        <f t="shared" si="5"/>
        <v>1741.5223665223666</v>
      </c>
      <c r="Y11" s="46">
        <v>1.3174999999999999</v>
      </c>
    </row>
    <row r="12" spans="1:25" x14ac:dyDescent="0.2">
      <c r="B12" s="45">
        <v>45751</v>
      </c>
      <c r="C12" s="44">
        <v>1890</v>
      </c>
      <c r="D12" s="43">
        <v>1892</v>
      </c>
      <c r="E12" s="42">
        <f t="shared" si="0"/>
        <v>1891</v>
      </c>
      <c r="F12" s="44">
        <v>1918</v>
      </c>
      <c r="G12" s="43">
        <v>1918.5</v>
      </c>
      <c r="H12" s="42">
        <f t="shared" si="1"/>
        <v>1918.25</v>
      </c>
      <c r="I12" s="44">
        <v>2000</v>
      </c>
      <c r="J12" s="43">
        <v>2005</v>
      </c>
      <c r="K12" s="42">
        <f t="shared" si="2"/>
        <v>2002.5</v>
      </c>
      <c r="L12" s="44">
        <v>2047</v>
      </c>
      <c r="M12" s="43">
        <v>2052</v>
      </c>
      <c r="N12" s="42">
        <f t="shared" si="3"/>
        <v>2049.5</v>
      </c>
      <c r="O12" s="44">
        <v>2092</v>
      </c>
      <c r="P12" s="43">
        <v>2097</v>
      </c>
      <c r="Q12" s="42">
        <f t="shared" si="4"/>
        <v>2094.5</v>
      </c>
      <c r="R12" s="50">
        <v>1892</v>
      </c>
      <c r="S12" s="49">
        <v>1.3021</v>
      </c>
      <c r="T12" s="49">
        <v>1.1060000000000001</v>
      </c>
      <c r="U12" s="48">
        <v>145.4</v>
      </c>
      <c r="V12" s="41">
        <v>1453.04</v>
      </c>
      <c r="W12" s="41">
        <v>1473.5</v>
      </c>
      <c r="X12" s="47">
        <f t="shared" si="5"/>
        <v>1710.6690777576853</v>
      </c>
      <c r="Y12" s="46">
        <v>1.302</v>
      </c>
    </row>
    <row r="13" spans="1:25" x14ac:dyDescent="0.2">
      <c r="B13" s="45">
        <v>45754</v>
      </c>
      <c r="C13" s="44">
        <v>1862</v>
      </c>
      <c r="D13" s="43">
        <v>1863</v>
      </c>
      <c r="E13" s="42">
        <f t="shared" si="0"/>
        <v>1862.5</v>
      </c>
      <c r="F13" s="44">
        <v>1887</v>
      </c>
      <c r="G13" s="43">
        <v>1889</v>
      </c>
      <c r="H13" s="42">
        <f t="shared" si="1"/>
        <v>1888</v>
      </c>
      <c r="I13" s="44">
        <v>1987</v>
      </c>
      <c r="J13" s="43">
        <v>1992</v>
      </c>
      <c r="K13" s="42">
        <f t="shared" si="2"/>
        <v>1989.5</v>
      </c>
      <c r="L13" s="44">
        <v>2037</v>
      </c>
      <c r="M13" s="43">
        <v>2042</v>
      </c>
      <c r="N13" s="42">
        <f t="shared" si="3"/>
        <v>2039.5</v>
      </c>
      <c r="O13" s="44">
        <v>2082</v>
      </c>
      <c r="P13" s="43">
        <v>2087</v>
      </c>
      <c r="Q13" s="42">
        <f t="shared" si="4"/>
        <v>2084.5</v>
      </c>
      <c r="R13" s="50">
        <v>1863</v>
      </c>
      <c r="S13" s="49">
        <v>1.2825</v>
      </c>
      <c r="T13" s="49">
        <v>1.097</v>
      </c>
      <c r="U13" s="48">
        <v>146.38999999999999</v>
      </c>
      <c r="V13" s="41">
        <v>1452.63</v>
      </c>
      <c r="W13" s="41">
        <v>1472.9</v>
      </c>
      <c r="X13" s="47">
        <f t="shared" si="5"/>
        <v>1698.2680036463082</v>
      </c>
      <c r="Y13" s="46">
        <v>1.2825</v>
      </c>
    </row>
    <row r="14" spans="1:25" x14ac:dyDescent="0.2">
      <c r="B14" s="45">
        <v>45755</v>
      </c>
      <c r="C14" s="44">
        <v>1855</v>
      </c>
      <c r="D14" s="43">
        <v>1857</v>
      </c>
      <c r="E14" s="42">
        <f t="shared" si="0"/>
        <v>1856</v>
      </c>
      <c r="F14" s="44">
        <v>1885</v>
      </c>
      <c r="G14" s="43">
        <v>1886</v>
      </c>
      <c r="H14" s="42">
        <f t="shared" si="1"/>
        <v>1885.5</v>
      </c>
      <c r="I14" s="44">
        <v>1983</v>
      </c>
      <c r="J14" s="43">
        <v>1988</v>
      </c>
      <c r="K14" s="42">
        <f t="shared" si="2"/>
        <v>1985.5</v>
      </c>
      <c r="L14" s="44">
        <v>2033</v>
      </c>
      <c r="M14" s="43">
        <v>2038</v>
      </c>
      <c r="N14" s="42">
        <f t="shared" si="3"/>
        <v>2035.5</v>
      </c>
      <c r="O14" s="44">
        <v>2078</v>
      </c>
      <c r="P14" s="43">
        <v>2083</v>
      </c>
      <c r="Q14" s="42">
        <f t="shared" si="4"/>
        <v>2080.5</v>
      </c>
      <c r="R14" s="50">
        <v>1857</v>
      </c>
      <c r="S14" s="49">
        <v>1.2779</v>
      </c>
      <c r="T14" s="49">
        <v>1.0933999999999999</v>
      </c>
      <c r="U14" s="48">
        <v>146.91</v>
      </c>
      <c r="V14" s="41">
        <v>1453.17</v>
      </c>
      <c r="W14" s="41">
        <v>1475.86</v>
      </c>
      <c r="X14" s="47">
        <f t="shared" si="5"/>
        <v>1698.3720504847267</v>
      </c>
      <c r="Y14" s="46">
        <v>1.2779</v>
      </c>
    </row>
    <row r="15" spans="1:25" x14ac:dyDescent="0.2">
      <c r="B15" s="45">
        <v>45756</v>
      </c>
      <c r="C15" s="44">
        <v>1818</v>
      </c>
      <c r="D15" s="43">
        <v>1820</v>
      </c>
      <c r="E15" s="42">
        <f t="shared" si="0"/>
        <v>1819</v>
      </c>
      <c r="F15" s="44">
        <v>1846</v>
      </c>
      <c r="G15" s="43">
        <v>1847</v>
      </c>
      <c r="H15" s="42">
        <f t="shared" si="1"/>
        <v>1846.5</v>
      </c>
      <c r="I15" s="44">
        <v>1948</v>
      </c>
      <c r="J15" s="43">
        <v>1953</v>
      </c>
      <c r="K15" s="42">
        <f t="shared" si="2"/>
        <v>1950.5</v>
      </c>
      <c r="L15" s="44">
        <v>1998</v>
      </c>
      <c r="M15" s="43">
        <v>2003</v>
      </c>
      <c r="N15" s="42">
        <f t="shared" si="3"/>
        <v>2000.5</v>
      </c>
      <c r="O15" s="44">
        <v>2043</v>
      </c>
      <c r="P15" s="43">
        <v>2048</v>
      </c>
      <c r="Q15" s="42">
        <f t="shared" si="4"/>
        <v>2045.5</v>
      </c>
      <c r="R15" s="50">
        <v>1820</v>
      </c>
      <c r="S15" s="49">
        <v>1.2774000000000001</v>
      </c>
      <c r="T15" s="49">
        <v>1.1035999999999999</v>
      </c>
      <c r="U15" s="48">
        <v>144.66</v>
      </c>
      <c r="V15" s="41">
        <v>1424.77</v>
      </c>
      <c r="W15" s="41">
        <v>1445.79</v>
      </c>
      <c r="X15" s="47">
        <f t="shared" si="5"/>
        <v>1649.1482421167091</v>
      </c>
      <c r="Y15" s="46">
        <v>1.2775000000000001</v>
      </c>
    </row>
    <row r="16" spans="1:25" x14ac:dyDescent="0.2">
      <c r="B16" s="45">
        <v>45757</v>
      </c>
      <c r="C16" s="44">
        <v>1866</v>
      </c>
      <c r="D16" s="43">
        <v>1867</v>
      </c>
      <c r="E16" s="42">
        <f t="shared" si="0"/>
        <v>1866.5</v>
      </c>
      <c r="F16" s="44">
        <v>1890</v>
      </c>
      <c r="G16" s="43">
        <v>1892</v>
      </c>
      <c r="H16" s="42">
        <f t="shared" si="1"/>
        <v>1891</v>
      </c>
      <c r="I16" s="44">
        <v>1993</v>
      </c>
      <c r="J16" s="43">
        <v>1998</v>
      </c>
      <c r="K16" s="42">
        <f t="shared" si="2"/>
        <v>1995.5</v>
      </c>
      <c r="L16" s="44">
        <v>2043</v>
      </c>
      <c r="M16" s="43">
        <v>2048</v>
      </c>
      <c r="N16" s="42">
        <f t="shared" si="3"/>
        <v>2045.5</v>
      </c>
      <c r="O16" s="44">
        <v>2088</v>
      </c>
      <c r="P16" s="43">
        <v>2093</v>
      </c>
      <c r="Q16" s="42">
        <f t="shared" si="4"/>
        <v>2090.5</v>
      </c>
      <c r="R16" s="50">
        <v>1867</v>
      </c>
      <c r="S16" s="49">
        <v>1.2931999999999999</v>
      </c>
      <c r="T16" s="49">
        <v>1.107</v>
      </c>
      <c r="U16" s="48">
        <v>145.54</v>
      </c>
      <c r="V16" s="41">
        <v>1443.71</v>
      </c>
      <c r="W16" s="41">
        <v>1462.81</v>
      </c>
      <c r="X16" s="47">
        <f t="shared" si="5"/>
        <v>1686.5401987353207</v>
      </c>
      <c r="Y16" s="46">
        <v>1.2934000000000001</v>
      </c>
    </row>
    <row r="17" spans="2:25" x14ac:dyDescent="0.2">
      <c r="B17" s="45">
        <v>45758</v>
      </c>
      <c r="C17" s="44">
        <v>1881</v>
      </c>
      <c r="D17" s="43">
        <v>1881.5</v>
      </c>
      <c r="E17" s="42">
        <f t="shared" si="0"/>
        <v>1881.25</v>
      </c>
      <c r="F17" s="44">
        <v>1907</v>
      </c>
      <c r="G17" s="43">
        <v>1907.5</v>
      </c>
      <c r="H17" s="42">
        <f t="shared" si="1"/>
        <v>1907.25</v>
      </c>
      <c r="I17" s="44">
        <v>2005</v>
      </c>
      <c r="J17" s="43">
        <v>2010</v>
      </c>
      <c r="K17" s="42">
        <f t="shared" si="2"/>
        <v>2007.5</v>
      </c>
      <c r="L17" s="44">
        <v>2055</v>
      </c>
      <c r="M17" s="43">
        <v>2060</v>
      </c>
      <c r="N17" s="42">
        <f t="shared" si="3"/>
        <v>2057.5</v>
      </c>
      <c r="O17" s="44">
        <v>2100</v>
      </c>
      <c r="P17" s="43">
        <v>2105</v>
      </c>
      <c r="Q17" s="42">
        <f t="shared" si="4"/>
        <v>2102.5</v>
      </c>
      <c r="R17" s="50">
        <v>1881.5</v>
      </c>
      <c r="S17" s="49">
        <v>1.3089</v>
      </c>
      <c r="T17" s="49">
        <v>1.1328</v>
      </c>
      <c r="U17" s="48">
        <v>142.63</v>
      </c>
      <c r="V17" s="41">
        <v>1437.47</v>
      </c>
      <c r="W17" s="41">
        <v>1457.22</v>
      </c>
      <c r="X17" s="47">
        <f t="shared" si="5"/>
        <v>1660.9286723163841</v>
      </c>
      <c r="Y17" s="46">
        <v>1.3089999999999999</v>
      </c>
    </row>
    <row r="18" spans="2:25" x14ac:dyDescent="0.2">
      <c r="B18" s="45">
        <v>45761</v>
      </c>
      <c r="C18" s="44">
        <v>1896.5</v>
      </c>
      <c r="D18" s="43">
        <v>1897</v>
      </c>
      <c r="E18" s="42">
        <f t="shared" si="0"/>
        <v>1896.75</v>
      </c>
      <c r="F18" s="44">
        <v>1918</v>
      </c>
      <c r="G18" s="43">
        <v>1920</v>
      </c>
      <c r="H18" s="42">
        <f t="shared" si="1"/>
        <v>1919</v>
      </c>
      <c r="I18" s="44">
        <v>2020</v>
      </c>
      <c r="J18" s="43">
        <v>2025</v>
      </c>
      <c r="K18" s="42">
        <f t="shared" si="2"/>
        <v>2022.5</v>
      </c>
      <c r="L18" s="44">
        <v>2070</v>
      </c>
      <c r="M18" s="43">
        <v>2075</v>
      </c>
      <c r="N18" s="42">
        <f t="shared" si="3"/>
        <v>2072.5</v>
      </c>
      <c r="O18" s="44">
        <v>2115</v>
      </c>
      <c r="P18" s="43">
        <v>2120</v>
      </c>
      <c r="Q18" s="42">
        <f t="shared" si="4"/>
        <v>2117.5</v>
      </c>
      <c r="R18" s="50">
        <v>1897</v>
      </c>
      <c r="S18" s="49">
        <v>1.3176000000000001</v>
      </c>
      <c r="T18" s="49">
        <v>1.1385000000000001</v>
      </c>
      <c r="U18" s="48">
        <v>143.24</v>
      </c>
      <c r="V18" s="41">
        <v>1439.74</v>
      </c>
      <c r="W18" s="41">
        <v>1456.97</v>
      </c>
      <c r="X18" s="47">
        <f t="shared" si="5"/>
        <v>1666.2274923144487</v>
      </c>
      <c r="Y18" s="46">
        <v>1.3178000000000001</v>
      </c>
    </row>
    <row r="19" spans="2:25" x14ac:dyDescent="0.2">
      <c r="B19" s="45">
        <v>45762</v>
      </c>
      <c r="C19" s="44">
        <v>1915</v>
      </c>
      <c r="D19" s="43">
        <v>1917</v>
      </c>
      <c r="E19" s="42">
        <f t="shared" si="0"/>
        <v>1916</v>
      </c>
      <c r="F19" s="44">
        <v>1929</v>
      </c>
      <c r="G19" s="43">
        <v>1930</v>
      </c>
      <c r="H19" s="42">
        <f t="shared" si="1"/>
        <v>1929.5</v>
      </c>
      <c r="I19" s="44">
        <v>2027</v>
      </c>
      <c r="J19" s="43">
        <v>2032</v>
      </c>
      <c r="K19" s="42">
        <f t="shared" si="2"/>
        <v>2029.5</v>
      </c>
      <c r="L19" s="44">
        <v>2077</v>
      </c>
      <c r="M19" s="43">
        <v>2082</v>
      </c>
      <c r="N19" s="42">
        <f t="shared" si="3"/>
        <v>2079.5</v>
      </c>
      <c r="O19" s="44">
        <v>2122</v>
      </c>
      <c r="P19" s="43">
        <v>2127</v>
      </c>
      <c r="Q19" s="42">
        <f t="shared" si="4"/>
        <v>2124.5</v>
      </c>
      <c r="R19" s="50">
        <v>1917</v>
      </c>
      <c r="S19" s="49">
        <v>1.3231999999999999</v>
      </c>
      <c r="T19" s="49">
        <v>1.1327</v>
      </c>
      <c r="U19" s="48">
        <v>142.9</v>
      </c>
      <c r="V19" s="41">
        <v>1448.76</v>
      </c>
      <c r="W19" s="41">
        <v>1458.48</v>
      </c>
      <c r="X19" s="47">
        <f t="shared" si="5"/>
        <v>1692.4163503134105</v>
      </c>
      <c r="Y19" s="46">
        <v>1.3232999999999999</v>
      </c>
    </row>
    <row r="20" spans="2:25" x14ac:dyDescent="0.2">
      <c r="B20" s="45">
        <v>45763</v>
      </c>
      <c r="C20" s="44">
        <v>1882</v>
      </c>
      <c r="D20" s="43">
        <v>1884</v>
      </c>
      <c r="E20" s="42">
        <f t="shared" si="0"/>
        <v>1883</v>
      </c>
      <c r="F20" s="44">
        <v>1900</v>
      </c>
      <c r="G20" s="43">
        <v>1902</v>
      </c>
      <c r="H20" s="42">
        <f t="shared" si="1"/>
        <v>1901</v>
      </c>
      <c r="I20" s="44">
        <v>1998</v>
      </c>
      <c r="J20" s="43">
        <v>2003</v>
      </c>
      <c r="K20" s="42">
        <f t="shared" si="2"/>
        <v>2000.5</v>
      </c>
      <c r="L20" s="44">
        <v>2048</v>
      </c>
      <c r="M20" s="43">
        <v>2053</v>
      </c>
      <c r="N20" s="42">
        <f t="shared" si="3"/>
        <v>2050.5</v>
      </c>
      <c r="O20" s="44">
        <v>2093</v>
      </c>
      <c r="P20" s="43">
        <v>2098</v>
      </c>
      <c r="Q20" s="42">
        <f t="shared" si="4"/>
        <v>2095.5</v>
      </c>
      <c r="R20" s="50">
        <v>1884</v>
      </c>
      <c r="S20" s="49">
        <v>1.3271999999999999</v>
      </c>
      <c r="T20" s="49">
        <v>1.1364000000000001</v>
      </c>
      <c r="U20" s="48">
        <v>142.66</v>
      </c>
      <c r="V20" s="41">
        <v>1419.53</v>
      </c>
      <c r="W20" s="41">
        <v>1432.88</v>
      </c>
      <c r="X20" s="47">
        <f t="shared" si="5"/>
        <v>1657.8669482576556</v>
      </c>
      <c r="Y20" s="46">
        <v>1.3273999999999999</v>
      </c>
    </row>
    <row r="21" spans="2:25" x14ac:dyDescent="0.2">
      <c r="B21" s="45">
        <v>45764</v>
      </c>
      <c r="C21" s="44">
        <v>1890.5</v>
      </c>
      <c r="D21" s="43">
        <v>1891</v>
      </c>
      <c r="E21" s="42">
        <f t="shared" si="0"/>
        <v>1890.75</v>
      </c>
      <c r="F21" s="44">
        <v>1910</v>
      </c>
      <c r="G21" s="43">
        <v>1911</v>
      </c>
      <c r="H21" s="42">
        <f t="shared" si="1"/>
        <v>1910.5</v>
      </c>
      <c r="I21" s="44">
        <v>1995</v>
      </c>
      <c r="J21" s="43">
        <v>2000</v>
      </c>
      <c r="K21" s="42">
        <f t="shared" si="2"/>
        <v>1997.5</v>
      </c>
      <c r="L21" s="44">
        <v>2045</v>
      </c>
      <c r="M21" s="43">
        <v>2050</v>
      </c>
      <c r="N21" s="42">
        <f t="shared" si="3"/>
        <v>2047.5</v>
      </c>
      <c r="O21" s="44">
        <v>2090</v>
      </c>
      <c r="P21" s="43">
        <v>2095</v>
      </c>
      <c r="Q21" s="42">
        <f t="shared" si="4"/>
        <v>2092.5</v>
      </c>
      <c r="R21" s="50">
        <v>1891</v>
      </c>
      <c r="S21" s="49">
        <v>1.3227</v>
      </c>
      <c r="T21" s="49">
        <v>1.1355999999999999</v>
      </c>
      <c r="U21" s="48">
        <v>142.6</v>
      </c>
      <c r="V21" s="41">
        <v>1429.65</v>
      </c>
      <c r="W21" s="41">
        <v>1444.44</v>
      </c>
      <c r="X21" s="47">
        <f t="shared" si="5"/>
        <v>1665.1990137372316</v>
      </c>
      <c r="Y21" s="46">
        <v>1.323</v>
      </c>
    </row>
    <row r="22" spans="2:25" x14ac:dyDescent="0.2">
      <c r="B22" s="45">
        <v>45769</v>
      </c>
      <c r="C22" s="44">
        <v>1911</v>
      </c>
      <c r="D22" s="43">
        <v>1912</v>
      </c>
      <c r="E22" s="42">
        <f t="shared" si="0"/>
        <v>1911.5</v>
      </c>
      <c r="F22" s="44">
        <v>1929</v>
      </c>
      <c r="G22" s="43">
        <v>1930</v>
      </c>
      <c r="H22" s="42">
        <f t="shared" si="1"/>
        <v>1929.5</v>
      </c>
      <c r="I22" s="44">
        <v>2013</v>
      </c>
      <c r="J22" s="43">
        <v>2018</v>
      </c>
      <c r="K22" s="42">
        <f t="shared" si="2"/>
        <v>2015.5</v>
      </c>
      <c r="L22" s="44">
        <v>2063</v>
      </c>
      <c r="M22" s="43">
        <v>2068</v>
      </c>
      <c r="N22" s="42">
        <f t="shared" si="3"/>
        <v>2065.5</v>
      </c>
      <c r="O22" s="44">
        <v>2108</v>
      </c>
      <c r="P22" s="43">
        <v>2113</v>
      </c>
      <c r="Q22" s="42">
        <f t="shared" si="4"/>
        <v>2110.5</v>
      </c>
      <c r="R22" s="50">
        <v>1912</v>
      </c>
      <c r="S22" s="49">
        <v>1.3378000000000001</v>
      </c>
      <c r="T22" s="49">
        <v>1.1486000000000001</v>
      </c>
      <c r="U22" s="48">
        <v>140.26</v>
      </c>
      <c r="V22" s="41">
        <v>1429.21</v>
      </c>
      <c r="W22" s="41">
        <v>1442.34</v>
      </c>
      <c r="X22" s="47">
        <f t="shared" si="5"/>
        <v>1664.6352080794009</v>
      </c>
      <c r="Y22" s="46">
        <v>1.3381000000000001</v>
      </c>
    </row>
    <row r="23" spans="2:25" x14ac:dyDescent="0.2">
      <c r="B23" s="45">
        <v>45770</v>
      </c>
      <c r="C23" s="44">
        <v>1918</v>
      </c>
      <c r="D23" s="43">
        <v>1920</v>
      </c>
      <c r="E23" s="42">
        <f t="shared" si="0"/>
        <v>1919</v>
      </c>
      <c r="F23" s="44">
        <v>1935.5</v>
      </c>
      <c r="G23" s="43">
        <v>1936.5</v>
      </c>
      <c r="H23" s="42">
        <f t="shared" si="1"/>
        <v>1936</v>
      </c>
      <c r="I23" s="44">
        <v>2023</v>
      </c>
      <c r="J23" s="43">
        <v>2028</v>
      </c>
      <c r="K23" s="42">
        <f t="shared" si="2"/>
        <v>2025.5</v>
      </c>
      <c r="L23" s="44">
        <v>2073</v>
      </c>
      <c r="M23" s="43">
        <v>2078</v>
      </c>
      <c r="N23" s="42">
        <f t="shared" si="3"/>
        <v>2075.5</v>
      </c>
      <c r="O23" s="44">
        <v>2118</v>
      </c>
      <c r="P23" s="43">
        <v>2123</v>
      </c>
      <c r="Q23" s="42">
        <f t="shared" si="4"/>
        <v>2120.5</v>
      </c>
      <c r="R23" s="50">
        <v>1920</v>
      </c>
      <c r="S23" s="49">
        <v>1.33</v>
      </c>
      <c r="T23" s="49">
        <v>1.141</v>
      </c>
      <c r="U23" s="48">
        <v>141.66</v>
      </c>
      <c r="V23" s="41">
        <v>1443.61</v>
      </c>
      <c r="W23" s="41">
        <v>1455.58</v>
      </c>
      <c r="X23" s="47">
        <f t="shared" si="5"/>
        <v>1682.7344434706397</v>
      </c>
      <c r="Y23" s="46">
        <v>1.3304</v>
      </c>
    </row>
    <row r="24" spans="2:25" x14ac:dyDescent="0.2">
      <c r="B24" s="45">
        <v>45771</v>
      </c>
      <c r="C24" s="44">
        <v>1928</v>
      </c>
      <c r="D24" s="43">
        <v>1929</v>
      </c>
      <c r="E24" s="42">
        <f t="shared" si="0"/>
        <v>1928.5</v>
      </c>
      <c r="F24" s="44">
        <v>1961</v>
      </c>
      <c r="G24" s="43">
        <v>1962</v>
      </c>
      <c r="H24" s="42">
        <f t="shared" si="1"/>
        <v>1961.5</v>
      </c>
      <c r="I24" s="44">
        <v>2048</v>
      </c>
      <c r="J24" s="43">
        <v>2053</v>
      </c>
      <c r="K24" s="42">
        <f t="shared" si="2"/>
        <v>2050.5</v>
      </c>
      <c r="L24" s="44">
        <v>2098</v>
      </c>
      <c r="M24" s="43">
        <v>2103</v>
      </c>
      <c r="N24" s="42">
        <f t="shared" si="3"/>
        <v>2100.5</v>
      </c>
      <c r="O24" s="44">
        <v>2143</v>
      </c>
      <c r="P24" s="43">
        <v>2148</v>
      </c>
      <c r="Q24" s="42">
        <f t="shared" si="4"/>
        <v>2145.5</v>
      </c>
      <c r="R24" s="50">
        <v>1929</v>
      </c>
      <c r="S24" s="49">
        <v>1.3309</v>
      </c>
      <c r="T24" s="49">
        <v>1.1373</v>
      </c>
      <c r="U24" s="48">
        <v>142.6</v>
      </c>
      <c r="V24" s="41">
        <v>1449.4</v>
      </c>
      <c r="W24" s="41">
        <v>1473.75</v>
      </c>
      <c r="X24" s="47">
        <f t="shared" si="5"/>
        <v>1696.1223951463994</v>
      </c>
      <c r="Y24" s="46">
        <v>1.3312999999999999</v>
      </c>
    </row>
    <row r="25" spans="2:25" x14ac:dyDescent="0.2">
      <c r="B25" s="45">
        <v>45772</v>
      </c>
      <c r="C25" s="44">
        <v>1935</v>
      </c>
      <c r="D25" s="43">
        <v>1936</v>
      </c>
      <c r="E25" s="42">
        <f t="shared" si="0"/>
        <v>1935.5</v>
      </c>
      <c r="F25" s="44">
        <v>1962</v>
      </c>
      <c r="G25" s="43">
        <v>1963</v>
      </c>
      <c r="H25" s="42">
        <f t="shared" si="1"/>
        <v>1962.5</v>
      </c>
      <c r="I25" s="44">
        <v>2045</v>
      </c>
      <c r="J25" s="43">
        <v>2050</v>
      </c>
      <c r="K25" s="42">
        <f t="shared" si="2"/>
        <v>2047.5</v>
      </c>
      <c r="L25" s="44">
        <v>2095</v>
      </c>
      <c r="M25" s="43">
        <v>2100</v>
      </c>
      <c r="N25" s="42">
        <f t="shared" si="3"/>
        <v>2097.5</v>
      </c>
      <c r="O25" s="44">
        <v>2140</v>
      </c>
      <c r="P25" s="43">
        <v>2145</v>
      </c>
      <c r="Q25" s="42">
        <f t="shared" si="4"/>
        <v>2142.5</v>
      </c>
      <c r="R25" s="50">
        <v>1936</v>
      </c>
      <c r="S25" s="49">
        <v>1.3307</v>
      </c>
      <c r="T25" s="49">
        <v>1.135</v>
      </c>
      <c r="U25" s="48">
        <v>143.38</v>
      </c>
      <c r="V25" s="41">
        <v>1454.87</v>
      </c>
      <c r="W25" s="41">
        <v>1474.72</v>
      </c>
      <c r="X25" s="47">
        <f t="shared" si="5"/>
        <v>1705.7268722466961</v>
      </c>
      <c r="Y25" s="46">
        <v>1.3310999999999999</v>
      </c>
    </row>
    <row r="26" spans="2:25" x14ac:dyDescent="0.2">
      <c r="B26" s="45">
        <v>45775</v>
      </c>
      <c r="C26" s="44">
        <v>1959</v>
      </c>
      <c r="D26" s="43">
        <v>1961</v>
      </c>
      <c r="E26" s="42">
        <f t="shared" si="0"/>
        <v>1960</v>
      </c>
      <c r="F26" s="44">
        <v>1974</v>
      </c>
      <c r="G26" s="43">
        <v>1975</v>
      </c>
      <c r="H26" s="42">
        <f t="shared" si="1"/>
        <v>1974.5</v>
      </c>
      <c r="I26" s="44">
        <v>2055</v>
      </c>
      <c r="J26" s="43">
        <v>2060</v>
      </c>
      <c r="K26" s="42">
        <f t="shared" si="2"/>
        <v>2057.5</v>
      </c>
      <c r="L26" s="44">
        <v>2105</v>
      </c>
      <c r="M26" s="43">
        <v>2110</v>
      </c>
      <c r="N26" s="42">
        <f t="shared" si="3"/>
        <v>2107.5</v>
      </c>
      <c r="O26" s="44">
        <v>2150</v>
      </c>
      <c r="P26" s="43">
        <v>2155</v>
      </c>
      <c r="Q26" s="42">
        <f t="shared" si="4"/>
        <v>2152.5</v>
      </c>
      <c r="R26" s="50">
        <v>1961</v>
      </c>
      <c r="S26" s="49">
        <v>1.3338000000000001</v>
      </c>
      <c r="T26" s="49">
        <v>1.1352</v>
      </c>
      <c r="U26" s="48">
        <v>143.38</v>
      </c>
      <c r="V26" s="41">
        <v>1470.24</v>
      </c>
      <c r="W26" s="41">
        <v>1480.29</v>
      </c>
      <c r="X26" s="47">
        <f t="shared" si="5"/>
        <v>1727.4489076814659</v>
      </c>
      <c r="Y26" s="46">
        <v>1.3342000000000001</v>
      </c>
    </row>
    <row r="27" spans="2:25" x14ac:dyDescent="0.2">
      <c r="B27" s="45">
        <v>45776</v>
      </c>
      <c r="C27" s="44">
        <v>1953.5</v>
      </c>
      <c r="D27" s="43">
        <v>1954</v>
      </c>
      <c r="E27" s="42">
        <f t="shared" si="0"/>
        <v>1953.75</v>
      </c>
      <c r="F27" s="44">
        <v>1972</v>
      </c>
      <c r="G27" s="43">
        <v>1972.5</v>
      </c>
      <c r="H27" s="42">
        <f t="shared" si="1"/>
        <v>1972.25</v>
      </c>
      <c r="I27" s="44">
        <v>2053</v>
      </c>
      <c r="J27" s="43">
        <v>2058</v>
      </c>
      <c r="K27" s="42">
        <f t="shared" si="2"/>
        <v>2055.5</v>
      </c>
      <c r="L27" s="44">
        <v>2103</v>
      </c>
      <c r="M27" s="43">
        <v>2108</v>
      </c>
      <c r="N27" s="42">
        <f t="shared" si="3"/>
        <v>2105.5</v>
      </c>
      <c r="O27" s="44">
        <v>2148</v>
      </c>
      <c r="P27" s="43">
        <v>2153</v>
      </c>
      <c r="Q27" s="42">
        <f t="shared" si="4"/>
        <v>2150.5</v>
      </c>
      <c r="R27" s="50">
        <v>1954</v>
      </c>
      <c r="S27" s="49">
        <v>1.3385</v>
      </c>
      <c r="T27" s="49">
        <v>1.1375999999999999</v>
      </c>
      <c r="U27" s="48">
        <v>142.74</v>
      </c>
      <c r="V27" s="41">
        <v>1459.84</v>
      </c>
      <c r="W27" s="41">
        <v>1473.22</v>
      </c>
      <c r="X27" s="47">
        <f t="shared" si="5"/>
        <v>1717.6511954992968</v>
      </c>
      <c r="Y27" s="46">
        <v>1.3389</v>
      </c>
    </row>
    <row r="28" spans="2:25" x14ac:dyDescent="0.2">
      <c r="B28" s="45">
        <v>45777</v>
      </c>
      <c r="C28" s="44">
        <v>1947</v>
      </c>
      <c r="D28" s="43">
        <v>1947.5</v>
      </c>
      <c r="E28" s="42">
        <f t="shared" si="0"/>
        <v>1947.25</v>
      </c>
      <c r="F28" s="44">
        <v>1965</v>
      </c>
      <c r="G28" s="43">
        <v>1966</v>
      </c>
      <c r="H28" s="42">
        <f t="shared" si="1"/>
        <v>1965.5</v>
      </c>
      <c r="I28" s="44">
        <v>2048</v>
      </c>
      <c r="J28" s="43">
        <v>2053</v>
      </c>
      <c r="K28" s="42">
        <f t="shared" si="2"/>
        <v>2050.5</v>
      </c>
      <c r="L28" s="44">
        <v>2098</v>
      </c>
      <c r="M28" s="43">
        <v>2103</v>
      </c>
      <c r="N28" s="42">
        <f t="shared" si="3"/>
        <v>2100.5</v>
      </c>
      <c r="O28" s="44">
        <v>2143</v>
      </c>
      <c r="P28" s="43">
        <v>2148</v>
      </c>
      <c r="Q28" s="42">
        <f t="shared" si="4"/>
        <v>2145.5</v>
      </c>
      <c r="R28" s="50">
        <v>1947.5</v>
      </c>
      <c r="S28" s="49">
        <v>1.3357000000000001</v>
      </c>
      <c r="T28" s="49">
        <v>1.1374</v>
      </c>
      <c r="U28" s="48">
        <v>143.02000000000001</v>
      </c>
      <c r="V28" s="41">
        <v>1458.04</v>
      </c>
      <c r="W28" s="41">
        <v>1471.34</v>
      </c>
      <c r="X28" s="47">
        <f t="shared" si="5"/>
        <v>1712.2384385440478</v>
      </c>
      <c r="Y28" s="46">
        <v>1.3362000000000001</v>
      </c>
    </row>
    <row r="29" spans="2:25" x14ac:dyDescent="0.2">
      <c r="B29" s="40" t="s">
        <v>11</v>
      </c>
      <c r="C29" s="39">
        <f>ROUND(AVERAGE(C9:C28),2)</f>
        <v>1907.93</v>
      </c>
      <c r="D29" s="38">
        <f>ROUND(AVERAGE(D9:D28),2)</f>
        <v>1909.13</v>
      </c>
      <c r="E29" s="37">
        <f>ROUND(AVERAGE(C29:D29),2)</f>
        <v>1908.53</v>
      </c>
      <c r="F29" s="39">
        <f>ROUND(AVERAGE(F9:F28),2)</f>
        <v>1931.03</v>
      </c>
      <c r="G29" s="38">
        <f>ROUND(AVERAGE(G9:G28),2)</f>
        <v>1932.08</v>
      </c>
      <c r="H29" s="37">
        <f>ROUND(AVERAGE(F29:G29),2)</f>
        <v>1931.56</v>
      </c>
      <c r="I29" s="39">
        <f>ROUND(AVERAGE(I9:I28),2)</f>
        <v>2021.05</v>
      </c>
      <c r="J29" s="38">
        <f>ROUND(AVERAGE(J9:J28),2)</f>
        <v>2026.05</v>
      </c>
      <c r="K29" s="37">
        <f>ROUND(AVERAGE(I29:J29),2)</f>
        <v>2023.55</v>
      </c>
      <c r="L29" s="39">
        <f>ROUND(AVERAGE(L9:L28),2)</f>
        <v>2069.6</v>
      </c>
      <c r="M29" s="38">
        <f>ROUND(AVERAGE(M9:M28),2)</f>
        <v>2074.6</v>
      </c>
      <c r="N29" s="37">
        <f>ROUND(AVERAGE(L29:M29),2)</f>
        <v>2072.1</v>
      </c>
      <c r="O29" s="39">
        <f>ROUND(AVERAGE(O9:O28),2)</f>
        <v>2113.6</v>
      </c>
      <c r="P29" s="38">
        <f>ROUND(AVERAGE(P9:P28),2)</f>
        <v>2118.6</v>
      </c>
      <c r="Q29" s="37">
        <f>ROUND(AVERAGE(O29:P29),2)</f>
        <v>2116.1</v>
      </c>
      <c r="R29" s="36">
        <f>ROUND(AVERAGE(R9:R28),2)</f>
        <v>1909.13</v>
      </c>
      <c r="S29" s="35">
        <f>ROUND(AVERAGE(S9:S28),4)</f>
        <v>1.3136000000000001</v>
      </c>
      <c r="T29" s="34">
        <f>ROUND(AVERAGE(T9:T28),4)</f>
        <v>1.1211</v>
      </c>
      <c r="U29" s="167">
        <f>ROUND(AVERAGE(U9:U28),2)</f>
        <v>144.22</v>
      </c>
      <c r="V29" s="33">
        <f>AVERAGE(V9:V28)</f>
        <v>1453.4750000000001</v>
      </c>
      <c r="W29" s="33">
        <f>AVERAGE(W9:W28)</f>
        <v>1470.7850000000001</v>
      </c>
      <c r="X29" s="33">
        <f>AVERAGE(X9:X28)</f>
        <v>1703.41044410477</v>
      </c>
      <c r="Y29" s="32">
        <f>AVERAGE(Y9:Y28)</f>
        <v>1.3137599999999998</v>
      </c>
    </row>
    <row r="30" spans="2:25" x14ac:dyDescent="0.2">
      <c r="B30" s="31" t="s">
        <v>12</v>
      </c>
      <c r="C30" s="30">
        <f t="shared" ref="C30:Y30" si="6">MAX(C9:C28)</f>
        <v>1972</v>
      </c>
      <c r="D30" s="29">
        <f t="shared" si="6"/>
        <v>1973</v>
      </c>
      <c r="E30" s="28">
        <f t="shared" si="6"/>
        <v>1972.5</v>
      </c>
      <c r="F30" s="30">
        <f t="shared" si="6"/>
        <v>2001</v>
      </c>
      <c r="G30" s="29">
        <f t="shared" si="6"/>
        <v>2001.5</v>
      </c>
      <c r="H30" s="28">
        <f t="shared" si="6"/>
        <v>2001.25</v>
      </c>
      <c r="I30" s="30">
        <f t="shared" si="6"/>
        <v>2080</v>
      </c>
      <c r="J30" s="29">
        <f t="shared" si="6"/>
        <v>2085</v>
      </c>
      <c r="K30" s="28">
        <f t="shared" si="6"/>
        <v>2082.5</v>
      </c>
      <c r="L30" s="30">
        <f t="shared" si="6"/>
        <v>2120</v>
      </c>
      <c r="M30" s="29">
        <f t="shared" si="6"/>
        <v>2125</v>
      </c>
      <c r="N30" s="28">
        <f t="shared" si="6"/>
        <v>2122.5</v>
      </c>
      <c r="O30" s="30">
        <f t="shared" si="6"/>
        <v>2155</v>
      </c>
      <c r="P30" s="29">
        <f t="shared" si="6"/>
        <v>2160</v>
      </c>
      <c r="Q30" s="28">
        <f t="shared" si="6"/>
        <v>2157.5</v>
      </c>
      <c r="R30" s="27">
        <f t="shared" si="6"/>
        <v>1973</v>
      </c>
      <c r="S30" s="26">
        <f t="shared" si="6"/>
        <v>1.3385</v>
      </c>
      <c r="T30" s="25">
        <f t="shared" si="6"/>
        <v>1.1486000000000001</v>
      </c>
      <c r="U30" s="24">
        <f t="shared" si="6"/>
        <v>149.22</v>
      </c>
      <c r="V30" s="23">
        <f t="shared" si="6"/>
        <v>1530.53</v>
      </c>
      <c r="W30" s="23">
        <f t="shared" si="6"/>
        <v>1552.75</v>
      </c>
      <c r="X30" s="23">
        <f t="shared" si="6"/>
        <v>1829.9016879985159</v>
      </c>
      <c r="Y30" s="22">
        <f t="shared" si="6"/>
        <v>1.3389</v>
      </c>
    </row>
    <row r="31" spans="2:25" ht="13.5" thickBot="1" x14ac:dyDescent="0.25">
      <c r="B31" s="21" t="s">
        <v>13</v>
      </c>
      <c r="C31" s="20">
        <f t="shared" ref="C31:Y31" si="7">MIN(C9:C28)</f>
        <v>1818</v>
      </c>
      <c r="D31" s="19">
        <f t="shared" si="7"/>
        <v>1820</v>
      </c>
      <c r="E31" s="18">
        <f t="shared" si="7"/>
        <v>1819</v>
      </c>
      <c r="F31" s="20">
        <f t="shared" si="7"/>
        <v>1846</v>
      </c>
      <c r="G31" s="19">
        <f t="shared" si="7"/>
        <v>1847</v>
      </c>
      <c r="H31" s="18">
        <f t="shared" si="7"/>
        <v>1846.5</v>
      </c>
      <c r="I31" s="20">
        <f t="shared" si="7"/>
        <v>1948</v>
      </c>
      <c r="J31" s="19">
        <f t="shared" si="7"/>
        <v>1953</v>
      </c>
      <c r="K31" s="18">
        <f t="shared" si="7"/>
        <v>1950.5</v>
      </c>
      <c r="L31" s="20">
        <f t="shared" si="7"/>
        <v>1998</v>
      </c>
      <c r="M31" s="19">
        <f t="shared" si="7"/>
        <v>2003</v>
      </c>
      <c r="N31" s="18">
        <f t="shared" si="7"/>
        <v>2000.5</v>
      </c>
      <c r="O31" s="20">
        <f t="shared" si="7"/>
        <v>2043</v>
      </c>
      <c r="P31" s="19">
        <f t="shared" si="7"/>
        <v>2048</v>
      </c>
      <c r="Q31" s="18">
        <f t="shared" si="7"/>
        <v>2045.5</v>
      </c>
      <c r="R31" s="17">
        <f t="shared" si="7"/>
        <v>1820</v>
      </c>
      <c r="S31" s="16">
        <f t="shared" si="7"/>
        <v>1.2774000000000001</v>
      </c>
      <c r="T31" s="15">
        <f t="shared" si="7"/>
        <v>1.0782</v>
      </c>
      <c r="U31" s="14">
        <f t="shared" si="7"/>
        <v>140.26</v>
      </c>
      <c r="V31" s="13">
        <f t="shared" si="7"/>
        <v>1419.53</v>
      </c>
      <c r="W31" s="13">
        <f t="shared" si="7"/>
        <v>1432.88</v>
      </c>
      <c r="X31" s="13">
        <f t="shared" si="7"/>
        <v>1649.1482421167091</v>
      </c>
      <c r="Y31" s="12">
        <f t="shared" si="7"/>
        <v>1.2775000000000001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:S34"/>
  <sheetViews>
    <sheetView workbookViewId="0">
      <pane ySplit="8" topLeftCell="A9" activePane="bottomLeft" state="frozen"/>
      <selection activeCell="C46" sqref="C46"/>
      <selection pane="bottomLeft" activeCell="Q11" sqref="Q11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29</v>
      </c>
    </row>
    <row r="6" spans="1:19" ht="13.5" thickBot="1" x14ac:dyDescent="0.25">
      <c r="B6" s="1">
        <v>45748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3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45748</v>
      </c>
      <c r="C9" s="44">
        <v>37150</v>
      </c>
      <c r="D9" s="43">
        <v>37200</v>
      </c>
      <c r="E9" s="42">
        <f t="shared" ref="E9:E28" si="0">AVERAGE(C9:D9)</f>
        <v>37175</v>
      </c>
      <c r="F9" s="44">
        <v>36900</v>
      </c>
      <c r="G9" s="43">
        <v>36950</v>
      </c>
      <c r="H9" s="42">
        <f t="shared" ref="H9:H28" si="1">AVERAGE(F9:G9)</f>
        <v>36925</v>
      </c>
      <c r="I9" s="44">
        <v>36395</v>
      </c>
      <c r="J9" s="43">
        <v>36445</v>
      </c>
      <c r="K9" s="42">
        <f t="shared" ref="K9:K28" si="2">AVERAGE(I9:J9)</f>
        <v>36420</v>
      </c>
      <c r="L9" s="50">
        <v>37200</v>
      </c>
      <c r="M9" s="49">
        <v>1.2890999999999999</v>
      </c>
      <c r="N9" s="51">
        <v>1.0782</v>
      </c>
      <c r="O9" s="48">
        <v>149.19999999999999</v>
      </c>
      <c r="P9" s="41">
        <f>R9/M9</f>
        <v>26764.368699554292</v>
      </c>
      <c r="Q9" s="41">
        <f>G9/M9</f>
        <v>28663.408579629202</v>
      </c>
      <c r="R9" s="47">
        <f t="shared" ref="R9:R28" si="3">L9/N9</f>
        <v>34501.947690595436</v>
      </c>
      <c r="S9" s="46">
        <v>1.2889999999999999</v>
      </c>
    </row>
    <row r="10" spans="1:19" x14ac:dyDescent="0.2">
      <c r="B10" s="45">
        <v>45749</v>
      </c>
      <c r="C10" s="44">
        <v>38550</v>
      </c>
      <c r="D10" s="43">
        <v>38575</v>
      </c>
      <c r="E10" s="42">
        <f t="shared" si="0"/>
        <v>38562.5</v>
      </c>
      <c r="F10" s="44">
        <v>38125</v>
      </c>
      <c r="G10" s="43">
        <v>38175</v>
      </c>
      <c r="H10" s="42">
        <f t="shared" si="1"/>
        <v>38150</v>
      </c>
      <c r="I10" s="44">
        <v>37450</v>
      </c>
      <c r="J10" s="43">
        <v>37500</v>
      </c>
      <c r="K10" s="42">
        <f t="shared" si="2"/>
        <v>37475</v>
      </c>
      <c r="L10" s="50">
        <v>38575</v>
      </c>
      <c r="M10" s="49">
        <v>1.2948</v>
      </c>
      <c r="N10" s="49">
        <v>1.0803</v>
      </c>
      <c r="O10" s="48">
        <v>149.22</v>
      </c>
      <c r="P10" s="41">
        <f>R10/M10</f>
        <v>27577.752389802587</v>
      </c>
      <c r="Q10" s="41">
        <f>G10/M10</f>
        <v>29483.317886932346</v>
      </c>
      <c r="R10" s="47">
        <f t="shared" si="3"/>
        <v>35707.67379431639</v>
      </c>
      <c r="S10" s="46">
        <v>1.2947</v>
      </c>
    </row>
    <row r="11" spans="1:19" x14ac:dyDescent="0.2">
      <c r="B11" s="45">
        <v>45750</v>
      </c>
      <c r="C11" s="44">
        <v>37190</v>
      </c>
      <c r="D11" s="43">
        <v>37195</v>
      </c>
      <c r="E11" s="42">
        <f t="shared" si="0"/>
        <v>37192.5</v>
      </c>
      <c r="F11" s="44">
        <v>37040</v>
      </c>
      <c r="G11" s="43">
        <v>37060</v>
      </c>
      <c r="H11" s="42">
        <f t="shared" si="1"/>
        <v>37050</v>
      </c>
      <c r="I11" s="44">
        <v>36400</v>
      </c>
      <c r="J11" s="43">
        <v>36450</v>
      </c>
      <c r="K11" s="42">
        <f t="shared" si="2"/>
        <v>36425</v>
      </c>
      <c r="L11" s="50">
        <v>37195</v>
      </c>
      <c r="M11" s="49">
        <v>1.3174999999999999</v>
      </c>
      <c r="N11" s="49">
        <v>1.1088</v>
      </c>
      <c r="O11" s="48">
        <v>146.05000000000001</v>
      </c>
      <c r="P11" s="41">
        <f t="shared" ref="P11:P28" si="4">R11/M11</f>
        <v>25461.308668139791</v>
      </c>
      <c r="Q11" s="41">
        <f t="shared" ref="Q11:Q28" si="5">G11/M11</f>
        <v>28129.032258064519</v>
      </c>
      <c r="R11" s="47">
        <f t="shared" si="3"/>
        <v>33545.27417027417</v>
      </c>
      <c r="S11" s="46">
        <v>1.3174999999999999</v>
      </c>
    </row>
    <row r="12" spans="1:19" x14ac:dyDescent="0.2">
      <c r="B12" s="45">
        <v>45751</v>
      </c>
      <c r="C12" s="44">
        <v>36000</v>
      </c>
      <c r="D12" s="43">
        <v>36050</v>
      </c>
      <c r="E12" s="42">
        <f t="shared" si="0"/>
        <v>36025</v>
      </c>
      <c r="F12" s="44">
        <v>35750</v>
      </c>
      <c r="G12" s="43">
        <v>35800</v>
      </c>
      <c r="H12" s="42">
        <f t="shared" si="1"/>
        <v>35775</v>
      </c>
      <c r="I12" s="44">
        <v>35095</v>
      </c>
      <c r="J12" s="43">
        <v>35145</v>
      </c>
      <c r="K12" s="42">
        <f t="shared" si="2"/>
        <v>35120</v>
      </c>
      <c r="L12" s="50">
        <v>36050</v>
      </c>
      <c r="M12" s="49">
        <v>1.3021</v>
      </c>
      <c r="N12" s="49">
        <v>1.1060000000000001</v>
      </c>
      <c r="O12" s="48">
        <v>145.4</v>
      </c>
      <c r="P12" s="41">
        <f t="shared" si="4"/>
        <v>25032.590975240579</v>
      </c>
      <c r="Q12" s="41">
        <f t="shared" si="5"/>
        <v>27494.048076184623</v>
      </c>
      <c r="R12" s="47">
        <f t="shared" si="3"/>
        <v>32594.936708860758</v>
      </c>
      <c r="S12" s="46">
        <v>1.302</v>
      </c>
    </row>
    <row r="13" spans="1:19" x14ac:dyDescent="0.2">
      <c r="B13" s="45">
        <v>45754</v>
      </c>
      <c r="C13" s="44">
        <v>34650</v>
      </c>
      <c r="D13" s="43">
        <v>34700</v>
      </c>
      <c r="E13" s="42">
        <f t="shared" si="0"/>
        <v>34675</v>
      </c>
      <c r="F13" s="44">
        <v>34075</v>
      </c>
      <c r="G13" s="43">
        <v>34125</v>
      </c>
      <c r="H13" s="42">
        <f t="shared" si="1"/>
        <v>34100</v>
      </c>
      <c r="I13" s="44">
        <v>33395</v>
      </c>
      <c r="J13" s="43">
        <v>33445</v>
      </c>
      <c r="K13" s="42">
        <f t="shared" si="2"/>
        <v>33420</v>
      </c>
      <c r="L13" s="50">
        <v>34700</v>
      </c>
      <c r="M13" s="49">
        <v>1.2825</v>
      </c>
      <c r="N13" s="49">
        <v>1.097</v>
      </c>
      <c r="O13" s="48">
        <v>146.38999999999999</v>
      </c>
      <c r="P13" s="41">
        <f t="shared" si="4"/>
        <v>24664.111407862307</v>
      </c>
      <c r="Q13" s="41">
        <f t="shared" si="5"/>
        <v>26608.187134502925</v>
      </c>
      <c r="R13" s="47">
        <f t="shared" si="3"/>
        <v>31631.722880583409</v>
      </c>
      <c r="S13" s="46">
        <v>1.2825</v>
      </c>
    </row>
    <row r="14" spans="1:19" x14ac:dyDescent="0.2">
      <c r="B14" s="45">
        <v>45755</v>
      </c>
      <c r="C14" s="44">
        <v>33600</v>
      </c>
      <c r="D14" s="43">
        <v>33650</v>
      </c>
      <c r="E14" s="42">
        <f t="shared" si="0"/>
        <v>33625</v>
      </c>
      <c r="F14" s="44">
        <v>33550</v>
      </c>
      <c r="G14" s="43">
        <v>33600</v>
      </c>
      <c r="H14" s="42">
        <f t="shared" si="1"/>
        <v>33575</v>
      </c>
      <c r="I14" s="44">
        <v>32940</v>
      </c>
      <c r="J14" s="43">
        <v>32990</v>
      </c>
      <c r="K14" s="42">
        <f t="shared" si="2"/>
        <v>32965</v>
      </c>
      <c r="L14" s="50">
        <v>33650</v>
      </c>
      <c r="M14" s="49">
        <v>1.2779</v>
      </c>
      <c r="N14" s="49">
        <v>1.0933999999999999</v>
      </c>
      <c r="O14" s="48">
        <v>146.91</v>
      </c>
      <c r="P14" s="41">
        <f t="shared" si="4"/>
        <v>24082.919215668917</v>
      </c>
      <c r="Q14" s="41">
        <f t="shared" si="5"/>
        <v>26293.137178182955</v>
      </c>
      <c r="R14" s="47">
        <f t="shared" si="3"/>
        <v>30775.562465703311</v>
      </c>
      <c r="S14" s="46">
        <v>1.2779</v>
      </c>
    </row>
    <row r="15" spans="1:19" x14ac:dyDescent="0.2">
      <c r="B15" s="45">
        <v>45756</v>
      </c>
      <c r="C15" s="44">
        <v>29575</v>
      </c>
      <c r="D15" s="43">
        <v>29625</v>
      </c>
      <c r="E15" s="42">
        <f t="shared" si="0"/>
        <v>29600</v>
      </c>
      <c r="F15" s="44">
        <v>29550</v>
      </c>
      <c r="G15" s="43">
        <v>29600</v>
      </c>
      <c r="H15" s="42">
        <f t="shared" si="1"/>
        <v>29575</v>
      </c>
      <c r="I15" s="44">
        <v>29285</v>
      </c>
      <c r="J15" s="43">
        <v>29335</v>
      </c>
      <c r="K15" s="42">
        <f t="shared" si="2"/>
        <v>29310</v>
      </c>
      <c r="L15" s="50">
        <v>29625</v>
      </c>
      <c r="M15" s="49">
        <v>1.2774000000000001</v>
      </c>
      <c r="N15" s="49">
        <v>1.1035999999999999</v>
      </c>
      <c r="O15" s="48">
        <v>144.66</v>
      </c>
      <c r="P15" s="41">
        <f t="shared" si="4"/>
        <v>21014.533587587553</v>
      </c>
      <c r="Q15" s="41">
        <f t="shared" si="5"/>
        <v>23172.06826366056</v>
      </c>
      <c r="R15" s="47">
        <f t="shared" si="3"/>
        <v>26843.965204784345</v>
      </c>
      <c r="S15" s="46">
        <v>1.2775000000000001</v>
      </c>
    </row>
    <row r="16" spans="1:19" x14ac:dyDescent="0.2">
      <c r="B16" s="45">
        <v>45757</v>
      </c>
      <c r="C16" s="44">
        <v>31100</v>
      </c>
      <c r="D16" s="43">
        <v>31150</v>
      </c>
      <c r="E16" s="42">
        <f t="shared" si="0"/>
        <v>31125</v>
      </c>
      <c r="F16" s="44">
        <v>30995</v>
      </c>
      <c r="G16" s="43">
        <v>31000</v>
      </c>
      <c r="H16" s="42">
        <f t="shared" si="1"/>
        <v>30997.5</v>
      </c>
      <c r="I16" s="44">
        <v>30950</v>
      </c>
      <c r="J16" s="43">
        <v>31000</v>
      </c>
      <c r="K16" s="42">
        <f t="shared" si="2"/>
        <v>30975</v>
      </c>
      <c r="L16" s="50">
        <v>31150</v>
      </c>
      <c r="M16" s="49">
        <v>1.2931999999999999</v>
      </c>
      <c r="N16" s="49">
        <v>1.107</v>
      </c>
      <c r="O16" s="48">
        <v>145.54</v>
      </c>
      <c r="P16" s="41">
        <f t="shared" si="4"/>
        <v>21759.290693226554</v>
      </c>
      <c r="Q16" s="41">
        <f t="shared" si="5"/>
        <v>23971.543458088465</v>
      </c>
      <c r="R16" s="47">
        <f t="shared" si="3"/>
        <v>28139.11472448058</v>
      </c>
      <c r="S16" s="46">
        <v>1.2934000000000001</v>
      </c>
    </row>
    <row r="17" spans="2:19" x14ac:dyDescent="0.2">
      <c r="B17" s="45">
        <v>45758</v>
      </c>
      <c r="C17" s="44">
        <v>31250</v>
      </c>
      <c r="D17" s="43">
        <v>31300</v>
      </c>
      <c r="E17" s="42">
        <f t="shared" si="0"/>
        <v>31275</v>
      </c>
      <c r="F17" s="44">
        <v>31400</v>
      </c>
      <c r="G17" s="43">
        <v>31425</v>
      </c>
      <c r="H17" s="42">
        <f t="shared" si="1"/>
        <v>31412.5</v>
      </c>
      <c r="I17" s="44">
        <v>31340</v>
      </c>
      <c r="J17" s="43">
        <v>31390</v>
      </c>
      <c r="K17" s="42">
        <f t="shared" si="2"/>
        <v>31365</v>
      </c>
      <c r="L17" s="50">
        <v>31300</v>
      </c>
      <c r="M17" s="49">
        <v>1.3089</v>
      </c>
      <c r="N17" s="49">
        <v>1.1328</v>
      </c>
      <c r="O17" s="48">
        <v>142.63</v>
      </c>
      <c r="P17" s="41">
        <f t="shared" si="4"/>
        <v>21109.824828110723</v>
      </c>
      <c r="Q17" s="41">
        <f t="shared" si="5"/>
        <v>24008.709603483843</v>
      </c>
      <c r="R17" s="47">
        <f t="shared" si="3"/>
        <v>27630.649717514123</v>
      </c>
      <c r="S17" s="46">
        <v>1.3089999999999999</v>
      </c>
    </row>
    <row r="18" spans="2:19" x14ac:dyDescent="0.2">
      <c r="B18" s="45">
        <v>45761</v>
      </c>
      <c r="C18" s="44">
        <v>31500</v>
      </c>
      <c r="D18" s="43">
        <v>31550</v>
      </c>
      <c r="E18" s="42">
        <f t="shared" si="0"/>
        <v>31525</v>
      </c>
      <c r="F18" s="44">
        <v>31650</v>
      </c>
      <c r="G18" s="43">
        <v>31655</v>
      </c>
      <c r="H18" s="42">
        <f t="shared" si="1"/>
        <v>31652.5</v>
      </c>
      <c r="I18" s="44">
        <v>31600</v>
      </c>
      <c r="J18" s="43">
        <v>31650</v>
      </c>
      <c r="K18" s="42">
        <f t="shared" si="2"/>
        <v>31625</v>
      </c>
      <c r="L18" s="50">
        <v>31550</v>
      </c>
      <c r="M18" s="49">
        <v>1.3176000000000001</v>
      </c>
      <c r="N18" s="49">
        <v>1.1385000000000001</v>
      </c>
      <c r="O18" s="48">
        <v>143.24</v>
      </c>
      <c r="P18" s="41">
        <f t="shared" si="4"/>
        <v>21032.105058397919</v>
      </c>
      <c r="Q18" s="41">
        <f t="shared" si="5"/>
        <v>24024.741955069821</v>
      </c>
      <c r="R18" s="47">
        <f t="shared" si="3"/>
        <v>27711.901624945102</v>
      </c>
      <c r="S18" s="46">
        <v>1.3178000000000001</v>
      </c>
    </row>
    <row r="19" spans="2:19" x14ac:dyDescent="0.2">
      <c r="B19" s="45">
        <v>45762</v>
      </c>
      <c r="C19" s="44">
        <v>30725</v>
      </c>
      <c r="D19" s="43">
        <v>30730</v>
      </c>
      <c r="E19" s="42">
        <f t="shared" si="0"/>
        <v>30727.5</v>
      </c>
      <c r="F19" s="44">
        <v>31075</v>
      </c>
      <c r="G19" s="43">
        <v>31100</v>
      </c>
      <c r="H19" s="42">
        <f t="shared" si="1"/>
        <v>31087.5</v>
      </c>
      <c r="I19" s="44">
        <v>31100</v>
      </c>
      <c r="J19" s="43">
        <v>31150</v>
      </c>
      <c r="K19" s="42">
        <f t="shared" si="2"/>
        <v>31125</v>
      </c>
      <c r="L19" s="50">
        <v>30730</v>
      </c>
      <c r="M19" s="49">
        <v>1.3231999999999999</v>
      </c>
      <c r="N19" s="49">
        <v>1.1327</v>
      </c>
      <c r="O19" s="48">
        <v>142.9</v>
      </c>
      <c r="P19" s="41">
        <f t="shared" si="4"/>
        <v>20503.224524039626</v>
      </c>
      <c r="Q19" s="41">
        <f t="shared" si="5"/>
        <v>23503.627569528417</v>
      </c>
      <c r="R19" s="47">
        <f t="shared" si="3"/>
        <v>27129.866690209234</v>
      </c>
      <c r="S19" s="46">
        <v>1.3232999999999999</v>
      </c>
    </row>
    <row r="20" spans="2:19" x14ac:dyDescent="0.2">
      <c r="B20" s="45">
        <v>45763</v>
      </c>
      <c r="C20" s="44">
        <v>30650</v>
      </c>
      <c r="D20" s="43">
        <v>30700</v>
      </c>
      <c r="E20" s="42">
        <f t="shared" si="0"/>
        <v>30675</v>
      </c>
      <c r="F20" s="44">
        <v>30950</v>
      </c>
      <c r="G20" s="43">
        <v>31000</v>
      </c>
      <c r="H20" s="42">
        <f t="shared" si="1"/>
        <v>30975</v>
      </c>
      <c r="I20" s="44">
        <v>31020</v>
      </c>
      <c r="J20" s="43">
        <v>31070</v>
      </c>
      <c r="K20" s="42">
        <f t="shared" si="2"/>
        <v>31045</v>
      </c>
      <c r="L20" s="50">
        <v>30700</v>
      </c>
      <c r="M20" s="49">
        <v>1.3271999999999999</v>
      </c>
      <c r="N20" s="49">
        <v>1.1364000000000001</v>
      </c>
      <c r="O20" s="48">
        <v>142.66</v>
      </c>
      <c r="P20" s="41">
        <f t="shared" si="4"/>
        <v>20354.984565750074</v>
      </c>
      <c r="Q20" s="41">
        <f t="shared" si="5"/>
        <v>23357.444243520193</v>
      </c>
      <c r="R20" s="47">
        <f t="shared" si="3"/>
        <v>27015.135515663496</v>
      </c>
      <c r="S20" s="46">
        <v>1.3273999999999999</v>
      </c>
    </row>
    <row r="21" spans="2:19" x14ac:dyDescent="0.2">
      <c r="B21" s="45">
        <v>45764</v>
      </c>
      <c r="C21" s="44">
        <v>30450</v>
      </c>
      <c r="D21" s="43">
        <v>30500</v>
      </c>
      <c r="E21" s="42">
        <f t="shared" si="0"/>
        <v>30475</v>
      </c>
      <c r="F21" s="44">
        <v>30650</v>
      </c>
      <c r="G21" s="43">
        <v>30750</v>
      </c>
      <c r="H21" s="42">
        <f t="shared" si="1"/>
        <v>30700</v>
      </c>
      <c r="I21" s="44">
        <v>30740</v>
      </c>
      <c r="J21" s="43">
        <v>30790</v>
      </c>
      <c r="K21" s="42">
        <f t="shared" si="2"/>
        <v>30765</v>
      </c>
      <c r="L21" s="50">
        <v>30500</v>
      </c>
      <c r="M21" s="49">
        <v>1.3227</v>
      </c>
      <c r="N21" s="49">
        <v>1.1355999999999999</v>
      </c>
      <c r="O21" s="48">
        <v>142.6</v>
      </c>
      <c r="P21" s="41">
        <f t="shared" si="4"/>
        <v>20305.472600487657</v>
      </c>
      <c r="Q21" s="41">
        <f t="shared" si="5"/>
        <v>23247.902018598321</v>
      </c>
      <c r="R21" s="47">
        <f t="shared" si="3"/>
        <v>26858.048608665023</v>
      </c>
      <c r="S21" s="46">
        <v>1.323</v>
      </c>
    </row>
    <row r="22" spans="2:19" x14ac:dyDescent="0.2">
      <c r="B22" s="45">
        <v>45769</v>
      </c>
      <c r="C22" s="44">
        <v>31000</v>
      </c>
      <c r="D22" s="43">
        <v>31100</v>
      </c>
      <c r="E22" s="42">
        <f t="shared" si="0"/>
        <v>31050</v>
      </c>
      <c r="F22" s="44">
        <v>31250</v>
      </c>
      <c r="G22" s="43">
        <v>31300</v>
      </c>
      <c r="H22" s="42">
        <f t="shared" si="1"/>
        <v>31275</v>
      </c>
      <c r="I22" s="44">
        <v>31340</v>
      </c>
      <c r="J22" s="43">
        <v>31390</v>
      </c>
      <c r="K22" s="42">
        <f t="shared" si="2"/>
        <v>31365</v>
      </c>
      <c r="L22" s="50">
        <v>31100</v>
      </c>
      <c r="M22" s="49">
        <v>1.3378000000000001</v>
      </c>
      <c r="N22" s="49">
        <v>1.1486000000000001</v>
      </c>
      <c r="O22" s="48">
        <v>140.26</v>
      </c>
      <c r="P22" s="41">
        <f t="shared" si="4"/>
        <v>20239.528243799599</v>
      </c>
      <c r="Q22" s="41">
        <f t="shared" si="5"/>
        <v>23396.621318582747</v>
      </c>
      <c r="R22" s="47">
        <f t="shared" si="3"/>
        <v>27076.440884555108</v>
      </c>
      <c r="S22" s="46">
        <v>1.3381000000000001</v>
      </c>
    </row>
    <row r="23" spans="2:19" x14ac:dyDescent="0.2">
      <c r="B23" s="45">
        <v>45770</v>
      </c>
      <c r="C23" s="44">
        <v>30750</v>
      </c>
      <c r="D23" s="43">
        <v>30800</v>
      </c>
      <c r="E23" s="42">
        <f t="shared" si="0"/>
        <v>30775</v>
      </c>
      <c r="F23" s="44">
        <v>31000</v>
      </c>
      <c r="G23" s="43">
        <v>31100</v>
      </c>
      <c r="H23" s="42">
        <f t="shared" si="1"/>
        <v>31050</v>
      </c>
      <c r="I23" s="44">
        <v>31145</v>
      </c>
      <c r="J23" s="43">
        <v>31195</v>
      </c>
      <c r="K23" s="42">
        <f t="shared" si="2"/>
        <v>31170</v>
      </c>
      <c r="L23" s="50">
        <v>30800</v>
      </c>
      <c r="M23" s="49">
        <v>1.33</v>
      </c>
      <c r="N23" s="49">
        <v>1.141</v>
      </c>
      <c r="O23" s="48">
        <v>141.66</v>
      </c>
      <c r="P23" s="41">
        <f t="shared" si="4"/>
        <v>20296.139120808155</v>
      </c>
      <c r="Q23" s="41">
        <f t="shared" si="5"/>
        <v>23383.458646616538</v>
      </c>
      <c r="R23" s="47">
        <f t="shared" si="3"/>
        <v>26993.865030674846</v>
      </c>
      <c r="S23" s="46">
        <v>1.3304</v>
      </c>
    </row>
    <row r="24" spans="2:19" x14ac:dyDescent="0.2">
      <c r="B24" s="45">
        <v>45771</v>
      </c>
      <c r="C24" s="44">
        <v>31275</v>
      </c>
      <c r="D24" s="43">
        <v>31300</v>
      </c>
      <c r="E24" s="42">
        <f t="shared" si="0"/>
        <v>31287.5</v>
      </c>
      <c r="F24" s="44">
        <v>31525</v>
      </c>
      <c r="G24" s="43">
        <v>31550</v>
      </c>
      <c r="H24" s="42">
        <f t="shared" si="1"/>
        <v>31537.5</v>
      </c>
      <c r="I24" s="44">
        <v>31595</v>
      </c>
      <c r="J24" s="43">
        <v>31645</v>
      </c>
      <c r="K24" s="42">
        <f t="shared" si="2"/>
        <v>31620</v>
      </c>
      <c r="L24" s="50">
        <v>31300</v>
      </c>
      <c r="M24" s="49">
        <v>1.3309</v>
      </c>
      <c r="N24" s="49">
        <v>1.1373</v>
      </c>
      <c r="O24" s="48">
        <v>142.6</v>
      </c>
      <c r="P24" s="41">
        <f t="shared" si="4"/>
        <v>20678.730505911353</v>
      </c>
      <c r="Q24" s="41">
        <f t="shared" si="5"/>
        <v>23705.76301750695</v>
      </c>
      <c r="R24" s="47">
        <f t="shared" si="3"/>
        <v>27521.322430317417</v>
      </c>
      <c r="S24" s="46">
        <v>1.3312999999999999</v>
      </c>
    </row>
    <row r="25" spans="2:19" x14ac:dyDescent="0.2">
      <c r="B25" s="45">
        <v>45772</v>
      </c>
      <c r="C25" s="44">
        <v>32095</v>
      </c>
      <c r="D25" s="43">
        <v>32100</v>
      </c>
      <c r="E25" s="42">
        <f t="shared" si="0"/>
        <v>32097.5</v>
      </c>
      <c r="F25" s="44">
        <v>32195</v>
      </c>
      <c r="G25" s="43">
        <v>32200</v>
      </c>
      <c r="H25" s="42">
        <f t="shared" si="1"/>
        <v>32197.5</v>
      </c>
      <c r="I25" s="44">
        <v>32250</v>
      </c>
      <c r="J25" s="43">
        <v>32300</v>
      </c>
      <c r="K25" s="42">
        <f t="shared" si="2"/>
        <v>32275</v>
      </c>
      <c r="L25" s="50">
        <v>32100</v>
      </c>
      <c r="M25" s="49">
        <v>1.3307</v>
      </c>
      <c r="N25" s="49">
        <v>1.135</v>
      </c>
      <c r="O25" s="48">
        <v>143.38</v>
      </c>
      <c r="P25" s="41">
        <f t="shared" si="4"/>
        <v>21253.429267296302</v>
      </c>
      <c r="Q25" s="41">
        <f t="shared" si="5"/>
        <v>24197.790636507103</v>
      </c>
      <c r="R25" s="47">
        <f t="shared" si="3"/>
        <v>28281.938325991188</v>
      </c>
      <c r="S25" s="46">
        <v>1.3310999999999999</v>
      </c>
    </row>
    <row r="26" spans="2:19" x14ac:dyDescent="0.2">
      <c r="B26" s="45">
        <v>45775</v>
      </c>
      <c r="C26" s="44">
        <v>31950</v>
      </c>
      <c r="D26" s="43">
        <v>31975</v>
      </c>
      <c r="E26" s="42">
        <f t="shared" si="0"/>
        <v>31962.5</v>
      </c>
      <c r="F26" s="44">
        <v>32125</v>
      </c>
      <c r="G26" s="43">
        <v>32150</v>
      </c>
      <c r="H26" s="42">
        <f t="shared" si="1"/>
        <v>32137.5</v>
      </c>
      <c r="I26" s="44">
        <v>32245</v>
      </c>
      <c r="J26" s="43">
        <v>32295</v>
      </c>
      <c r="K26" s="42">
        <f t="shared" si="2"/>
        <v>32270</v>
      </c>
      <c r="L26" s="50">
        <v>31975</v>
      </c>
      <c r="M26" s="49">
        <v>1.3338000000000001</v>
      </c>
      <c r="N26" s="49">
        <v>1.1352</v>
      </c>
      <c r="O26" s="48">
        <v>143.38</v>
      </c>
      <c r="P26" s="41">
        <f t="shared" si="4"/>
        <v>21117.740925982456</v>
      </c>
      <c r="Q26" s="41">
        <f t="shared" si="5"/>
        <v>24104.063577747787</v>
      </c>
      <c r="R26" s="47">
        <f t="shared" si="3"/>
        <v>28166.842847075404</v>
      </c>
      <c r="S26" s="46">
        <v>1.3342000000000001</v>
      </c>
    </row>
    <row r="27" spans="2:19" x14ac:dyDescent="0.2">
      <c r="B27" s="45">
        <v>45776</v>
      </c>
      <c r="C27" s="44">
        <v>32000</v>
      </c>
      <c r="D27" s="43">
        <v>32025</v>
      </c>
      <c r="E27" s="42">
        <f t="shared" si="0"/>
        <v>32012.5</v>
      </c>
      <c r="F27" s="44">
        <v>32250</v>
      </c>
      <c r="G27" s="43">
        <v>32255</v>
      </c>
      <c r="H27" s="42">
        <f t="shared" si="1"/>
        <v>32252.5</v>
      </c>
      <c r="I27" s="44">
        <v>32330</v>
      </c>
      <c r="J27" s="43">
        <v>32380</v>
      </c>
      <c r="K27" s="42">
        <f t="shared" si="2"/>
        <v>32355</v>
      </c>
      <c r="L27" s="50">
        <v>32025</v>
      </c>
      <c r="M27" s="49">
        <v>1.3385</v>
      </c>
      <c r="N27" s="49">
        <v>1.1375999999999999</v>
      </c>
      <c r="O27" s="48">
        <v>142.74</v>
      </c>
      <c r="P27" s="41">
        <f t="shared" si="4"/>
        <v>21032.029367214702</v>
      </c>
      <c r="Q27" s="41">
        <f t="shared" si="5"/>
        <v>24097.870750840491</v>
      </c>
      <c r="R27" s="47">
        <f t="shared" si="3"/>
        <v>28151.371308016878</v>
      </c>
      <c r="S27" s="46">
        <v>1.3389</v>
      </c>
    </row>
    <row r="28" spans="2:19" x14ac:dyDescent="0.2">
      <c r="B28" s="45">
        <v>45777</v>
      </c>
      <c r="C28" s="44">
        <v>31550</v>
      </c>
      <c r="D28" s="43">
        <v>31600</v>
      </c>
      <c r="E28" s="42">
        <f t="shared" si="0"/>
        <v>31575</v>
      </c>
      <c r="F28" s="44">
        <v>31775</v>
      </c>
      <c r="G28" s="43">
        <v>31825</v>
      </c>
      <c r="H28" s="42">
        <f t="shared" si="1"/>
        <v>31800</v>
      </c>
      <c r="I28" s="44">
        <v>31885</v>
      </c>
      <c r="J28" s="43">
        <v>31935</v>
      </c>
      <c r="K28" s="42">
        <f t="shared" si="2"/>
        <v>31910</v>
      </c>
      <c r="L28" s="50">
        <v>31600</v>
      </c>
      <c r="M28" s="49">
        <v>1.3357000000000001</v>
      </c>
      <c r="N28" s="49">
        <v>1.1374</v>
      </c>
      <c r="O28" s="48">
        <v>143.02000000000001</v>
      </c>
      <c r="P28" s="41">
        <f t="shared" si="4"/>
        <v>20800.076523218235</v>
      </c>
      <c r="Q28" s="41">
        <f t="shared" si="5"/>
        <v>23826.45803698435</v>
      </c>
      <c r="R28" s="47">
        <f t="shared" si="3"/>
        <v>27782.662212062598</v>
      </c>
      <c r="S28" s="46">
        <v>1.3362000000000001</v>
      </c>
    </row>
    <row r="29" spans="2:19" x14ac:dyDescent="0.2">
      <c r="B29" s="40" t="s">
        <v>11</v>
      </c>
      <c r="C29" s="39">
        <f>ROUND(AVERAGE(C9:C28),2)</f>
        <v>32650.5</v>
      </c>
      <c r="D29" s="38">
        <f>ROUND(AVERAGE(D9:D28),2)</f>
        <v>32691.25</v>
      </c>
      <c r="E29" s="37">
        <f>ROUND(AVERAGE(C29:D29),2)</f>
        <v>32670.880000000001</v>
      </c>
      <c r="F29" s="39">
        <f>ROUND(AVERAGE(F9:F28),2)</f>
        <v>32691.5</v>
      </c>
      <c r="G29" s="38">
        <f>ROUND(AVERAGE(G9:G28),2)</f>
        <v>32731</v>
      </c>
      <c r="H29" s="37">
        <f>ROUND(AVERAGE(F29:G29),2)</f>
        <v>32711.25</v>
      </c>
      <c r="I29" s="39">
        <f>ROUND(AVERAGE(I9:I28),2)</f>
        <v>32525</v>
      </c>
      <c r="J29" s="38">
        <f>ROUND(AVERAGE(J9:J28),2)</f>
        <v>32575</v>
      </c>
      <c r="K29" s="37">
        <f>ROUND(AVERAGE(I29:J29),2)</f>
        <v>32550</v>
      </c>
      <c r="L29" s="36">
        <f>ROUND(AVERAGE(L9:L28),2)</f>
        <v>32691.25</v>
      </c>
      <c r="M29" s="35">
        <f>ROUND(AVERAGE(M9:M28),4)</f>
        <v>1.3136000000000001</v>
      </c>
      <c r="N29" s="34">
        <f>ROUND(AVERAGE(N9:N28),4)</f>
        <v>1.1211</v>
      </c>
      <c r="O29" s="167">
        <f>ROUND(AVERAGE(O9:O28),2)</f>
        <v>144.22</v>
      </c>
      <c r="P29" s="33">
        <f>AVERAGE(P9:P28)</f>
        <v>22254.008058404968</v>
      </c>
      <c r="Q29" s="33">
        <f>AVERAGE(Q9:Q28)</f>
        <v>24933.459710511615</v>
      </c>
      <c r="R29" s="33">
        <f>AVERAGE(R9:R28)</f>
        <v>29203.012141764444</v>
      </c>
      <c r="S29" s="32">
        <f>AVERAGE(S9:S28)</f>
        <v>1.3137599999999998</v>
      </c>
    </row>
    <row r="30" spans="2:19" x14ac:dyDescent="0.2">
      <c r="B30" s="31" t="s">
        <v>12</v>
      </c>
      <c r="C30" s="30">
        <f t="shared" ref="C30:S30" si="6">MAX(C9:C28)</f>
        <v>38550</v>
      </c>
      <c r="D30" s="29">
        <f t="shared" si="6"/>
        <v>38575</v>
      </c>
      <c r="E30" s="28">
        <f t="shared" si="6"/>
        <v>38562.5</v>
      </c>
      <c r="F30" s="30">
        <f t="shared" si="6"/>
        <v>38125</v>
      </c>
      <c r="G30" s="29">
        <f t="shared" si="6"/>
        <v>38175</v>
      </c>
      <c r="H30" s="28">
        <f t="shared" si="6"/>
        <v>38150</v>
      </c>
      <c r="I30" s="30">
        <f t="shared" si="6"/>
        <v>37450</v>
      </c>
      <c r="J30" s="29">
        <f t="shared" si="6"/>
        <v>37500</v>
      </c>
      <c r="K30" s="28">
        <f t="shared" si="6"/>
        <v>37475</v>
      </c>
      <c r="L30" s="27">
        <f t="shared" si="6"/>
        <v>38575</v>
      </c>
      <c r="M30" s="26">
        <f t="shared" si="6"/>
        <v>1.3385</v>
      </c>
      <c r="N30" s="25">
        <f t="shared" si="6"/>
        <v>1.1486000000000001</v>
      </c>
      <c r="O30" s="24">
        <f t="shared" si="6"/>
        <v>149.22</v>
      </c>
      <c r="P30" s="23">
        <f t="shared" si="6"/>
        <v>27577.752389802587</v>
      </c>
      <c r="Q30" s="23">
        <f t="shared" si="6"/>
        <v>29483.317886932346</v>
      </c>
      <c r="R30" s="23">
        <f t="shared" si="6"/>
        <v>35707.67379431639</v>
      </c>
      <c r="S30" s="22">
        <f t="shared" si="6"/>
        <v>1.3389</v>
      </c>
    </row>
    <row r="31" spans="2:19" ht="13.5" thickBot="1" x14ac:dyDescent="0.25">
      <c r="B31" s="21" t="s">
        <v>13</v>
      </c>
      <c r="C31" s="20">
        <f t="shared" ref="C31:S31" si="7">MIN(C9:C28)</f>
        <v>29575</v>
      </c>
      <c r="D31" s="19">
        <f t="shared" si="7"/>
        <v>29625</v>
      </c>
      <c r="E31" s="18">
        <f t="shared" si="7"/>
        <v>29600</v>
      </c>
      <c r="F31" s="20">
        <f t="shared" si="7"/>
        <v>29550</v>
      </c>
      <c r="G31" s="19">
        <f t="shared" si="7"/>
        <v>29600</v>
      </c>
      <c r="H31" s="18">
        <f t="shared" si="7"/>
        <v>29575</v>
      </c>
      <c r="I31" s="20">
        <f t="shared" si="7"/>
        <v>29285</v>
      </c>
      <c r="J31" s="19">
        <f t="shared" si="7"/>
        <v>29335</v>
      </c>
      <c r="K31" s="18">
        <f t="shared" si="7"/>
        <v>29310</v>
      </c>
      <c r="L31" s="17">
        <f t="shared" si="7"/>
        <v>29625</v>
      </c>
      <c r="M31" s="16">
        <f t="shared" si="7"/>
        <v>1.2774000000000001</v>
      </c>
      <c r="N31" s="15">
        <f t="shared" si="7"/>
        <v>1.0782</v>
      </c>
      <c r="O31" s="14">
        <f t="shared" si="7"/>
        <v>140.26</v>
      </c>
      <c r="P31" s="13">
        <f t="shared" si="7"/>
        <v>20239.528243799599</v>
      </c>
      <c r="Q31" s="13">
        <f t="shared" si="7"/>
        <v>23172.06826366056</v>
      </c>
      <c r="R31" s="13">
        <f t="shared" si="7"/>
        <v>26843.965204784345</v>
      </c>
      <c r="S31" s="12">
        <f t="shared" si="7"/>
        <v>1.2775000000000001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Y34"/>
  <sheetViews>
    <sheetView workbookViewId="0">
      <pane ySplit="8" topLeftCell="A9" activePane="bottomLeft" state="frozen"/>
      <selection activeCell="C46" sqref="C46"/>
      <selection pane="bottomLeft" activeCell="W9" sqref="V9:W28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25</v>
      </c>
    </row>
    <row r="6" spans="1:25" ht="13.5" thickBot="1" x14ac:dyDescent="0.25">
      <c r="B6" s="1">
        <v>45748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45748</v>
      </c>
      <c r="C9" s="44">
        <v>15840</v>
      </c>
      <c r="D9" s="43">
        <v>15850</v>
      </c>
      <c r="E9" s="42">
        <f t="shared" ref="E9:E28" si="0">AVERAGE(C9:D9)</f>
        <v>15845</v>
      </c>
      <c r="F9" s="44">
        <v>16050</v>
      </c>
      <c r="G9" s="43">
        <v>16060</v>
      </c>
      <c r="H9" s="42">
        <f t="shared" ref="H9:H28" si="1">AVERAGE(F9:G9)</f>
        <v>16055</v>
      </c>
      <c r="I9" s="44">
        <v>17125</v>
      </c>
      <c r="J9" s="43">
        <v>17175</v>
      </c>
      <c r="K9" s="42">
        <f t="shared" ref="K9:K28" si="2">AVERAGE(I9:J9)</f>
        <v>17150</v>
      </c>
      <c r="L9" s="44">
        <v>17825</v>
      </c>
      <c r="M9" s="43">
        <v>17875</v>
      </c>
      <c r="N9" s="42">
        <f t="shared" ref="N9:N28" si="3">AVERAGE(L9:M9)</f>
        <v>17850</v>
      </c>
      <c r="O9" s="44">
        <v>18525</v>
      </c>
      <c r="P9" s="43">
        <v>18575</v>
      </c>
      <c r="Q9" s="42">
        <f t="shared" ref="Q9:Q28" si="4">AVERAGE(O9:P9)</f>
        <v>18550</v>
      </c>
      <c r="R9" s="50">
        <v>15850</v>
      </c>
      <c r="S9" s="49">
        <v>1.2890999999999999</v>
      </c>
      <c r="T9" s="51">
        <v>1.0782</v>
      </c>
      <c r="U9" s="48">
        <v>149.19999999999999</v>
      </c>
      <c r="V9" s="41">
        <f>X9/S9</f>
        <v>11403.635588385363</v>
      </c>
      <c r="W9" s="41">
        <f>G9/S9</f>
        <v>12458.304243270499</v>
      </c>
      <c r="X9" s="47">
        <f t="shared" ref="X9:X28" si="5">R9/T9</f>
        <v>14700.426636987571</v>
      </c>
      <c r="Y9" s="46">
        <v>1.2889999999999999</v>
      </c>
    </row>
    <row r="10" spans="1:25" x14ac:dyDescent="0.2">
      <c r="B10" s="45">
        <v>45749</v>
      </c>
      <c r="C10" s="44">
        <v>15790</v>
      </c>
      <c r="D10" s="43">
        <v>15795</v>
      </c>
      <c r="E10" s="42">
        <f t="shared" si="0"/>
        <v>15792.5</v>
      </c>
      <c r="F10" s="44">
        <v>16010</v>
      </c>
      <c r="G10" s="43">
        <v>16020</v>
      </c>
      <c r="H10" s="42">
        <f t="shared" si="1"/>
        <v>16015</v>
      </c>
      <c r="I10" s="44">
        <v>17085</v>
      </c>
      <c r="J10" s="43">
        <v>17135</v>
      </c>
      <c r="K10" s="42">
        <f t="shared" si="2"/>
        <v>17110</v>
      </c>
      <c r="L10" s="44">
        <v>17785</v>
      </c>
      <c r="M10" s="43">
        <v>17835</v>
      </c>
      <c r="N10" s="42">
        <f t="shared" si="3"/>
        <v>17810</v>
      </c>
      <c r="O10" s="44">
        <v>18485</v>
      </c>
      <c r="P10" s="43">
        <v>18535</v>
      </c>
      <c r="Q10" s="42">
        <f t="shared" si="4"/>
        <v>18510</v>
      </c>
      <c r="R10" s="50">
        <v>15795</v>
      </c>
      <c r="S10" s="49">
        <v>1.2948</v>
      </c>
      <c r="T10" s="49">
        <v>1.0803</v>
      </c>
      <c r="U10" s="48">
        <v>149.22</v>
      </c>
      <c r="V10" s="41">
        <f t="shared" ref="V10:V28" si="6">X10/S10</f>
        <v>11292.044043990458</v>
      </c>
      <c r="W10" s="41">
        <f t="shared" ref="W10:W28" si="7">G10/S10</f>
        <v>12372.5671918443</v>
      </c>
      <c r="X10" s="47">
        <f t="shared" si="5"/>
        <v>14620.938628158845</v>
      </c>
      <c r="Y10" s="46">
        <v>1.2947</v>
      </c>
    </row>
    <row r="11" spans="1:25" x14ac:dyDescent="0.2">
      <c r="B11" s="45">
        <v>45750</v>
      </c>
      <c r="C11" s="44">
        <v>15640</v>
      </c>
      <c r="D11" s="43">
        <v>15650</v>
      </c>
      <c r="E11" s="42">
        <f t="shared" si="0"/>
        <v>15645</v>
      </c>
      <c r="F11" s="44">
        <v>15850</v>
      </c>
      <c r="G11" s="43">
        <v>15860</v>
      </c>
      <c r="H11" s="42">
        <f t="shared" si="1"/>
        <v>15855</v>
      </c>
      <c r="I11" s="44">
        <v>16920</v>
      </c>
      <c r="J11" s="43">
        <v>16970</v>
      </c>
      <c r="K11" s="42">
        <f t="shared" si="2"/>
        <v>16945</v>
      </c>
      <c r="L11" s="44">
        <v>17620</v>
      </c>
      <c r="M11" s="43">
        <v>17670</v>
      </c>
      <c r="N11" s="42">
        <f t="shared" si="3"/>
        <v>17645</v>
      </c>
      <c r="O11" s="44">
        <v>18320</v>
      </c>
      <c r="P11" s="43">
        <v>18370</v>
      </c>
      <c r="Q11" s="42">
        <f t="shared" si="4"/>
        <v>18345</v>
      </c>
      <c r="R11" s="50">
        <v>15650</v>
      </c>
      <c r="S11" s="49">
        <v>1.3174999999999999</v>
      </c>
      <c r="T11" s="49">
        <v>1.1088</v>
      </c>
      <c r="U11" s="48">
        <v>146.05000000000001</v>
      </c>
      <c r="V11" s="41">
        <f t="shared" si="6"/>
        <v>10712.985096286804</v>
      </c>
      <c r="W11" s="41">
        <f t="shared" si="7"/>
        <v>12037.950664136624</v>
      </c>
      <c r="X11" s="47">
        <f t="shared" si="5"/>
        <v>14114.357864357864</v>
      </c>
      <c r="Y11" s="46">
        <v>1.3174999999999999</v>
      </c>
    </row>
    <row r="12" spans="1:25" x14ac:dyDescent="0.2">
      <c r="B12" s="45">
        <v>45751</v>
      </c>
      <c r="C12" s="44">
        <v>15030</v>
      </c>
      <c r="D12" s="43">
        <v>15050</v>
      </c>
      <c r="E12" s="42">
        <f t="shared" si="0"/>
        <v>15040</v>
      </c>
      <c r="F12" s="44">
        <v>15285</v>
      </c>
      <c r="G12" s="43">
        <v>15295</v>
      </c>
      <c r="H12" s="42">
        <f t="shared" si="1"/>
        <v>15290</v>
      </c>
      <c r="I12" s="44">
        <v>16365</v>
      </c>
      <c r="J12" s="43">
        <v>16415</v>
      </c>
      <c r="K12" s="42">
        <f t="shared" si="2"/>
        <v>16390</v>
      </c>
      <c r="L12" s="44">
        <v>17065</v>
      </c>
      <c r="M12" s="43">
        <v>17115</v>
      </c>
      <c r="N12" s="42">
        <f t="shared" si="3"/>
        <v>17090</v>
      </c>
      <c r="O12" s="44">
        <v>17765</v>
      </c>
      <c r="P12" s="43">
        <v>17815</v>
      </c>
      <c r="Q12" s="42">
        <f t="shared" si="4"/>
        <v>17790</v>
      </c>
      <c r="R12" s="50">
        <v>15050</v>
      </c>
      <c r="S12" s="49">
        <v>1.3021</v>
      </c>
      <c r="T12" s="49">
        <v>1.1060000000000001</v>
      </c>
      <c r="U12" s="48">
        <v>145.4</v>
      </c>
      <c r="V12" s="41">
        <f t="shared" si="6"/>
        <v>10450.499145003349</v>
      </c>
      <c r="W12" s="41">
        <f t="shared" si="7"/>
        <v>11746.409645956532</v>
      </c>
      <c r="X12" s="47">
        <f t="shared" si="5"/>
        <v>13607.59493670886</v>
      </c>
      <c r="Y12" s="46">
        <v>1.302</v>
      </c>
    </row>
    <row r="13" spans="1:25" x14ac:dyDescent="0.2">
      <c r="B13" s="45">
        <v>45754</v>
      </c>
      <c r="C13" s="44">
        <v>14340</v>
      </c>
      <c r="D13" s="43">
        <v>14360</v>
      </c>
      <c r="E13" s="42">
        <f t="shared" si="0"/>
        <v>14350</v>
      </c>
      <c r="F13" s="44">
        <v>14545</v>
      </c>
      <c r="G13" s="43">
        <v>14550</v>
      </c>
      <c r="H13" s="42">
        <f t="shared" si="1"/>
        <v>14547.5</v>
      </c>
      <c r="I13" s="44">
        <v>15610</v>
      </c>
      <c r="J13" s="43">
        <v>15660</v>
      </c>
      <c r="K13" s="42">
        <f t="shared" si="2"/>
        <v>15635</v>
      </c>
      <c r="L13" s="44">
        <v>16285</v>
      </c>
      <c r="M13" s="43">
        <v>16335</v>
      </c>
      <c r="N13" s="42">
        <f t="shared" si="3"/>
        <v>16310</v>
      </c>
      <c r="O13" s="44">
        <v>16985</v>
      </c>
      <c r="P13" s="43">
        <v>17035</v>
      </c>
      <c r="Q13" s="42">
        <f t="shared" si="4"/>
        <v>17010</v>
      </c>
      <c r="R13" s="50">
        <v>14360</v>
      </c>
      <c r="S13" s="49">
        <v>1.2825</v>
      </c>
      <c r="T13" s="49">
        <v>1.097</v>
      </c>
      <c r="U13" s="48">
        <v>146.38999999999999</v>
      </c>
      <c r="V13" s="41">
        <f t="shared" si="6"/>
        <v>10206.819591265208</v>
      </c>
      <c r="W13" s="41">
        <f t="shared" si="7"/>
        <v>11345.029239766081</v>
      </c>
      <c r="X13" s="47">
        <f t="shared" si="5"/>
        <v>13090.24612579763</v>
      </c>
      <c r="Y13" s="46">
        <v>1.2825</v>
      </c>
    </row>
    <row r="14" spans="1:25" x14ac:dyDescent="0.2">
      <c r="B14" s="45">
        <v>45755</v>
      </c>
      <c r="C14" s="44">
        <v>14255</v>
      </c>
      <c r="D14" s="43">
        <v>14270</v>
      </c>
      <c r="E14" s="42">
        <f t="shared" si="0"/>
        <v>14262.5</v>
      </c>
      <c r="F14" s="44">
        <v>14500</v>
      </c>
      <c r="G14" s="43">
        <v>14510</v>
      </c>
      <c r="H14" s="42">
        <f t="shared" si="1"/>
        <v>14505</v>
      </c>
      <c r="I14" s="44">
        <v>15570</v>
      </c>
      <c r="J14" s="43">
        <v>15620</v>
      </c>
      <c r="K14" s="42">
        <f t="shared" si="2"/>
        <v>15595</v>
      </c>
      <c r="L14" s="44">
        <v>16245</v>
      </c>
      <c r="M14" s="43">
        <v>16295</v>
      </c>
      <c r="N14" s="42">
        <f t="shared" si="3"/>
        <v>16270</v>
      </c>
      <c r="O14" s="44">
        <v>16945</v>
      </c>
      <c r="P14" s="43">
        <v>16995</v>
      </c>
      <c r="Q14" s="42">
        <f t="shared" si="4"/>
        <v>16970</v>
      </c>
      <c r="R14" s="50">
        <v>14270</v>
      </c>
      <c r="S14" s="49">
        <v>1.2779</v>
      </c>
      <c r="T14" s="49">
        <v>1.0933999999999999</v>
      </c>
      <c r="U14" s="48">
        <v>146.91</v>
      </c>
      <c r="V14" s="41">
        <f t="shared" si="6"/>
        <v>10212.875399928544</v>
      </c>
      <c r="W14" s="41">
        <f t="shared" si="7"/>
        <v>11354.566084983175</v>
      </c>
      <c r="X14" s="47">
        <f t="shared" si="5"/>
        <v>13051.033473568687</v>
      </c>
      <c r="Y14" s="46">
        <v>1.2779</v>
      </c>
    </row>
    <row r="15" spans="1:25" x14ac:dyDescent="0.2">
      <c r="B15" s="45">
        <v>45756</v>
      </c>
      <c r="C15" s="44">
        <v>13805</v>
      </c>
      <c r="D15" s="43">
        <v>13815</v>
      </c>
      <c r="E15" s="42">
        <f t="shared" si="0"/>
        <v>13810</v>
      </c>
      <c r="F15" s="44">
        <v>14000</v>
      </c>
      <c r="G15" s="43">
        <v>14030</v>
      </c>
      <c r="H15" s="42">
        <f t="shared" si="1"/>
        <v>14015</v>
      </c>
      <c r="I15" s="44">
        <v>15065</v>
      </c>
      <c r="J15" s="43">
        <v>15115</v>
      </c>
      <c r="K15" s="42">
        <f t="shared" si="2"/>
        <v>15090</v>
      </c>
      <c r="L15" s="44">
        <v>15740</v>
      </c>
      <c r="M15" s="43">
        <v>15790</v>
      </c>
      <c r="N15" s="42">
        <f t="shared" si="3"/>
        <v>15765</v>
      </c>
      <c r="O15" s="44">
        <v>16440</v>
      </c>
      <c r="P15" s="43">
        <v>16490</v>
      </c>
      <c r="Q15" s="42">
        <f t="shared" si="4"/>
        <v>16465</v>
      </c>
      <c r="R15" s="50">
        <v>13815</v>
      </c>
      <c r="S15" s="49">
        <v>1.2774000000000001</v>
      </c>
      <c r="T15" s="49">
        <v>1.1035999999999999</v>
      </c>
      <c r="U15" s="48">
        <v>144.66</v>
      </c>
      <c r="V15" s="41">
        <f t="shared" si="6"/>
        <v>9799.688827426904</v>
      </c>
      <c r="W15" s="41">
        <f t="shared" si="7"/>
        <v>10983.247220917488</v>
      </c>
      <c r="X15" s="47">
        <f t="shared" si="5"/>
        <v>12518.122508155129</v>
      </c>
      <c r="Y15" s="46">
        <v>1.2775000000000001</v>
      </c>
    </row>
    <row r="16" spans="1:25" x14ac:dyDescent="0.2">
      <c r="B16" s="45">
        <v>45757</v>
      </c>
      <c r="C16" s="44">
        <v>14585</v>
      </c>
      <c r="D16" s="43">
        <v>14590</v>
      </c>
      <c r="E16" s="42">
        <f t="shared" si="0"/>
        <v>14587.5</v>
      </c>
      <c r="F16" s="44">
        <v>14840</v>
      </c>
      <c r="G16" s="43">
        <v>14845</v>
      </c>
      <c r="H16" s="42">
        <f t="shared" si="1"/>
        <v>14842.5</v>
      </c>
      <c r="I16" s="44">
        <v>15890</v>
      </c>
      <c r="J16" s="43">
        <v>15940</v>
      </c>
      <c r="K16" s="42">
        <f t="shared" si="2"/>
        <v>15915</v>
      </c>
      <c r="L16" s="44">
        <v>16565</v>
      </c>
      <c r="M16" s="43">
        <v>16615</v>
      </c>
      <c r="N16" s="42">
        <f t="shared" si="3"/>
        <v>16590</v>
      </c>
      <c r="O16" s="44">
        <v>17265</v>
      </c>
      <c r="P16" s="43">
        <v>17315</v>
      </c>
      <c r="Q16" s="42">
        <f t="shared" si="4"/>
        <v>17290</v>
      </c>
      <c r="R16" s="50">
        <v>14590</v>
      </c>
      <c r="S16" s="49">
        <v>1.2931999999999999</v>
      </c>
      <c r="T16" s="49">
        <v>1.107</v>
      </c>
      <c r="U16" s="48">
        <v>145.54</v>
      </c>
      <c r="V16" s="41">
        <f t="shared" si="6"/>
        <v>10191.590729187013</v>
      </c>
      <c r="W16" s="41">
        <f t="shared" si="7"/>
        <v>11479.276214042686</v>
      </c>
      <c r="X16" s="47">
        <f t="shared" si="5"/>
        <v>13179.765130984644</v>
      </c>
      <c r="Y16" s="46">
        <v>1.2934000000000001</v>
      </c>
    </row>
    <row r="17" spans="2:25" x14ac:dyDescent="0.2">
      <c r="B17" s="45">
        <v>45758</v>
      </c>
      <c r="C17" s="44">
        <v>15010</v>
      </c>
      <c r="D17" s="43">
        <v>15015</v>
      </c>
      <c r="E17" s="42">
        <f t="shared" si="0"/>
        <v>15012.5</v>
      </c>
      <c r="F17" s="44">
        <v>15210</v>
      </c>
      <c r="G17" s="43">
        <v>15220</v>
      </c>
      <c r="H17" s="42">
        <f t="shared" si="1"/>
        <v>15215</v>
      </c>
      <c r="I17" s="44">
        <v>16255</v>
      </c>
      <c r="J17" s="43">
        <v>16305</v>
      </c>
      <c r="K17" s="42">
        <f t="shared" si="2"/>
        <v>16280</v>
      </c>
      <c r="L17" s="44">
        <v>16930</v>
      </c>
      <c r="M17" s="43">
        <v>16980</v>
      </c>
      <c r="N17" s="42">
        <f t="shared" si="3"/>
        <v>16955</v>
      </c>
      <c r="O17" s="44">
        <v>17630</v>
      </c>
      <c r="P17" s="43">
        <v>17680</v>
      </c>
      <c r="Q17" s="42">
        <f t="shared" si="4"/>
        <v>17655</v>
      </c>
      <c r="R17" s="50">
        <v>15015</v>
      </c>
      <c r="S17" s="49">
        <v>1.3089</v>
      </c>
      <c r="T17" s="49">
        <v>1.1328</v>
      </c>
      <c r="U17" s="48">
        <v>142.63</v>
      </c>
      <c r="V17" s="41">
        <f t="shared" si="6"/>
        <v>10126.645999810942</v>
      </c>
      <c r="W17" s="41">
        <f t="shared" si="7"/>
        <v>11628.084651233861</v>
      </c>
      <c r="X17" s="47">
        <f t="shared" si="5"/>
        <v>13254.766949152541</v>
      </c>
      <c r="Y17" s="46">
        <v>1.3089999999999999</v>
      </c>
    </row>
    <row r="18" spans="2:25" x14ac:dyDescent="0.2">
      <c r="B18" s="45">
        <v>45761</v>
      </c>
      <c r="C18" s="44">
        <v>15150</v>
      </c>
      <c r="D18" s="43">
        <v>15175</v>
      </c>
      <c r="E18" s="42">
        <f t="shared" si="0"/>
        <v>15162.5</v>
      </c>
      <c r="F18" s="44">
        <v>15380</v>
      </c>
      <c r="G18" s="43">
        <v>15385</v>
      </c>
      <c r="H18" s="42">
        <f t="shared" si="1"/>
        <v>15382.5</v>
      </c>
      <c r="I18" s="44">
        <v>16425</v>
      </c>
      <c r="J18" s="43">
        <v>16475</v>
      </c>
      <c r="K18" s="42">
        <f t="shared" si="2"/>
        <v>16450</v>
      </c>
      <c r="L18" s="44">
        <v>17115</v>
      </c>
      <c r="M18" s="43">
        <v>17165</v>
      </c>
      <c r="N18" s="42">
        <f t="shared" si="3"/>
        <v>17140</v>
      </c>
      <c r="O18" s="44">
        <v>17815</v>
      </c>
      <c r="P18" s="43">
        <v>17865</v>
      </c>
      <c r="Q18" s="42">
        <f t="shared" si="4"/>
        <v>17840</v>
      </c>
      <c r="R18" s="50">
        <v>15175</v>
      </c>
      <c r="S18" s="49">
        <v>1.3176000000000001</v>
      </c>
      <c r="T18" s="49">
        <v>1.1385000000000001</v>
      </c>
      <c r="U18" s="48">
        <v>143.24</v>
      </c>
      <c r="V18" s="41">
        <f t="shared" si="6"/>
        <v>10116.075887834817</v>
      </c>
      <c r="W18" s="41">
        <f t="shared" si="7"/>
        <v>11676.533090467516</v>
      </c>
      <c r="X18" s="47">
        <f t="shared" si="5"/>
        <v>13328.941589811155</v>
      </c>
      <c r="Y18" s="46">
        <v>1.3178000000000001</v>
      </c>
    </row>
    <row r="19" spans="2:25" x14ac:dyDescent="0.2">
      <c r="B19" s="45">
        <v>45762</v>
      </c>
      <c r="C19" s="44">
        <v>15350</v>
      </c>
      <c r="D19" s="43">
        <v>15360</v>
      </c>
      <c r="E19" s="42">
        <f t="shared" si="0"/>
        <v>15355</v>
      </c>
      <c r="F19" s="44">
        <v>15575</v>
      </c>
      <c r="G19" s="43">
        <v>15590</v>
      </c>
      <c r="H19" s="42">
        <f t="shared" si="1"/>
        <v>15582.5</v>
      </c>
      <c r="I19" s="44">
        <v>16620</v>
      </c>
      <c r="J19" s="43">
        <v>16670</v>
      </c>
      <c r="K19" s="42">
        <f t="shared" si="2"/>
        <v>16645</v>
      </c>
      <c r="L19" s="44">
        <v>17310</v>
      </c>
      <c r="M19" s="43">
        <v>17360</v>
      </c>
      <c r="N19" s="42">
        <f t="shared" si="3"/>
        <v>17335</v>
      </c>
      <c r="O19" s="44">
        <v>18010</v>
      </c>
      <c r="P19" s="43">
        <v>18060</v>
      </c>
      <c r="Q19" s="42">
        <f t="shared" si="4"/>
        <v>18035</v>
      </c>
      <c r="R19" s="50">
        <v>15360</v>
      </c>
      <c r="S19" s="49">
        <v>1.3231999999999999</v>
      </c>
      <c r="T19" s="49">
        <v>1.1327</v>
      </c>
      <c r="U19" s="48">
        <v>142.9</v>
      </c>
      <c r="V19" s="41">
        <f t="shared" si="6"/>
        <v>10248.276234599696</v>
      </c>
      <c r="W19" s="41">
        <f t="shared" si="7"/>
        <v>11782.043530834342</v>
      </c>
      <c r="X19" s="47">
        <f t="shared" si="5"/>
        <v>13560.519113622318</v>
      </c>
      <c r="Y19" s="46">
        <v>1.3232999999999999</v>
      </c>
    </row>
    <row r="20" spans="2:25" x14ac:dyDescent="0.2">
      <c r="B20" s="45">
        <v>45763</v>
      </c>
      <c r="C20" s="44">
        <v>15385</v>
      </c>
      <c r="D20" s="43">
        <v>15400</v>
      </c>
      <c r="E20" s="42">
        <f t="shared" si="0"/>
        <v>15392.5</v>
      </c>
      <c r="F20" s="44">
        <v>15600</v>
      </c>
      <c r="G20" s="43">
        <v>15605</v>
      </c>
      <c r="H20" s="42">
        <f t="shared" si="1"/>
        <v>15602.5</v>
      </c>
      <c r="I20" s="44">
        <v>16640</v>
      </c>
      <c r="J20" s="43">
        <v>16690</v>
      </c>
      <c r="K20" s="42">
        <f t="shared" si="2"/>
        <v>16665</v>
      </c>
      <c r="L20" s="44">
        <v>17330</v>
      </c>
      <c r="M20" s="43">
        <v>17380</v>
      </c>
      <c r="N20" s="42">
        <f t="shared" si="3"/>
        <v>17355</v>
      </c>
      <c r="O20" s="44">
        <v>18030</v>
      </c>
      <c r="P20" s="43">
        <v>18080</v>
      </c>
      <c r="Q20" s="42">
        <f t="shared" si="4"/>
        <v>18055</v>
      </c>
      <c r="R20" s="50">
        <v>15400</v>
      </c>
      <c r="S20" s="49">
        <v>1.3271999999999999</v>
      </c>
      <c r="T20" s="49">
        <v>1.1364000000000001</v>
      </c>
      <c r="U20" s="48">
        <v>142.66</v>
      </c>
      <c r="V20" s="41">
        <f t="shared" si="6"/>
        <v>10210.643723535868</v>
      </c>
      <c r="W20" s="41">
        <f t="shared" si="7"/>
        <v>11757.836045810729</v>
      </c>
      <c r="X20" s="47">
        <f t="shared" si="5"/>
        <v>13551.566349876803</v>
      </c>
      <c r="Y20" s="46">
        <v>1.3273999999999999</v>
      </c>
    </row>
    <row r="21" spans="2:25" x14ac:dyDescent="0.2">
      <c r="B21" s="45">
        <v>45764</v>
      </c>
      <c r="C21" s="44">
        <v>15400</v>
      </c>
      <c r="D21" s="43">
        <v>15425</v>
      </c>
      <c r="E21" s="42">
        <f t="shared" si="0"/>
        <v>15412.5</v>
      </c>
      <c r="F21" s="44">
        <v>15610</v>
      </c>
      <c r="G21" s="43">
        <v>15615</v>
      </c>
      <c r="H21" s="42">
        <f t="shared" si="1"/>
        <v>15612.5</v>
      </c>
      <c r="I21" s="44">
        <v>16660</v>
      </c>
      <c r="J21" s="43">
        <v>16710</v>
      </c>
      <c r="K21" s="42">
        <f t="shared" si="2"/>
        <v>16685</v>
      </c>
      <c r="L21" s="44">
        <v>17350</v>
      </c>
      <c r="M21" s="43">
        <v>17400</v>
      </c>
      <c r="N21" s="42">
        <f t="shared" si="3"/>
        <v>17375</v>
      </c>
      <c r="O21" s="44">
        <v>18050</v>
      </c>
      <c r="P21" s="43">
        <v>18100</v>
      </c>
      <c r="Q21" s="42">
        <f t="shared" si="4"/>
        <v>18075</v>
      </c>
      <c r="R21" s="50">
        <v>15425</v>
      </c>
      <c r="S21" s="49">
        <v>1.3227</v>
      </c>
      <c r="T21" s="49">
        <v>1.1355999999999999</v>
      </c>
      <c r="U21" s="48">
        <v>142.6</v>
      </c>
      <c r="V21" s="41">
        <f t="shared" si="6"/>
        <v>10269.243110246627</v>
      </c>
      <c r="W21" s="41">
        <f t="shared" si="7"/>
        <v>11805.398049444319</v>
      </c>
      <c r="X21" s="47">
        <f t="shared" si="5"/>
        <v>13583.127861923213</v>
      </c>
      <c r="Y21" s="46">
        <v>1.323</v>
      </c>
    </row>
    <row r="22" spans="2:25" x14ac:dyDescent="0.2">
      <c r="B22" s="45">
        <v>45769</v>
      </c>
      <c r="C22" s="44">
        <v>15515</v>
      </c>
      <c r="D22" s="43">
        <v>15525</v>
      </c>
      <c r="E22" s="42">
        <f t="shared" si="0"/>
        <v>15520</v>
      </c>
      <c r="F22" s="44">
        <v>15675</v>
      </c>
      <c r="G22" s="43">
        <v>15680</v>
      </c>
      <c r="H22" s="42">
        <f t="shared" si="1"/>
        <v>15677.5</v>
      </c>
      <c r="I22" s="44">
        <v>16695</v>
      </c>
      <c r="J22" s="43">
        <v>16745</v>
      </c>
      <c r="K22" s="42">
        <f t="shared" si="2"/>
        <v>16720</v>
      </c>
      <c r="L22" s="44">
        <v>17385</v>
      </c>
      <c r="M22" s="43">
        <v>17435</v>
      </c>
      <c r="N22" s="42">
        <f t="shared" si="3"/>
        <v>17410</v>
      </c>
      <c r="O22" s="44">
        <v>18085</v>
      </c>
      <c r="P22" s="43">
        <v>18135</v>
      </c>
      <c r="Q22" s="42">
        <f t="shared" si="4"/>
        <v>18110</v>
      </c>
      <c r="R22" s="50">
        <v>15525</v>
      </c>
      <c r="S22" s="49">
        <v>1.3378000000000001</v>
      </c>
      <c r="T22" s="49">
        <v>1.1486000000000001</v>
      </c>
      <c r="U22" s="48">
        <v>140.26</v>
      </c>
      <c r="V22" s="41">
        <f t="shared" si="6"/>
        <v>10103.49440466202</v>
      </c>
      <c r="W22" s="41">
        <f t="shared" si="7"/>
        <v>11720.735535954551</v>
      </c>
      <c r="X22" s="47">
        <f t="shared" si="5"/>
        <v>13516.454814556851</v>
      </c>
      <c r="Y22" s="46">
        <v>1.3381000000000001</v>
      </c>
    </row>
    <row r="23" spans="2:25" x14ac:dyDescent="0.2">
      <c r="B23" s="45">
        <v>45770</v>
      </c>
      <c r="C23" s="44">
        <v>15500</v>
      </c>
      <c r="D23" s="43">
        <v>15550</v>
      </c>
      <c r="E23" s="42">
        <f t="shared" si="0"/>
        <v>15525</v>
      </c>
      <c r="F23" s="44">
        <v>15725</v>
      </c>
      <c r="G23" s="43">
        <v>15730</v>
      </c>
      <c r="H23" s="42">
        <f t="shared" si="1"/>
        <v>15727.5</v>
      </c>
      <c r="I23" s="44">
        <v>16730</v>
      </c>
      <c r="J23" s="43">
        <v>16780</v>
      </c>
      <c r="K23" s="42">
        <f t="shared" si="2"/>
        <v>16755</v>
      </c>
      <c r="L23" s="44">
        <v>17420</v>
      </c>
      <c r="M23" s="43">
        <v>17470</v>
      </c>
      <c r="N23" s="42">
        <f t="shared" si="3"/>
        <v>17445</v>
      </c>
      <c r="O23" s="44">
        <v>18120</v>
      </c>
      <c r="P23" s="43">
        <v>18170</v>
      </c>
      <c r="Q23" s="42">
        <f t="shared" si="4"/>
        <v>18145</v>
      </c>
      <c r="R23" s="50">
        <v>15550</v>
      </c>
      <c r="S23" s="49">
        <v>1.33</v>
      </c>
      <c r="T23" s="49">
        <v>1.141</v>
      </c>
      <c r="U23" s="48">
        <v>141.66</v>
      </c>
      <c r="V23" s="41">
        <f t="shared" si="6"/>
        <v>10246.914393784637</v>
      </c>
      <c r="W23" s="41">
        <f t="shared" si="7"/>
        <v>11827.067669172931</v>
      </c>
      <c r="X23" s="47">
        <f t="shared" si="5"/>
        <v>13628.396143733567</v>
      </c>
      <c r="Y23" s="46">
        <v>1.3304</v>
      </c>
    </row>
    <row r="24" spans="2:25" x14ac:dyDescent="0.2">
      <c r="B24" s="45">
        <v>45771</v>
      </c>
      <c r="C24" s="44">
        <v>15600</v>
      </c>
      <c r="D24" s="43">
        <v>15625</v>
      </c>
      <c r="E24" s="42">
        <f t="shared" si="0"/>
        <v>15612.5</v>
      </c>
      <c r="F24" s="44">
        <v>15775</v>
      </c>
      <c r="G24" s="43">
        <v>15785</v>
      </c>
      <c r="H24" s="42">
        <f t="shared" si="1"/>
        <v>15780</v>
      </c>
      <c r="I24" s="44">
        <v>16790</v>
      </c>
      <c r="J24" s="43">
        <v>16840</v>
      </c>
      <c r="K24" s="42">
        <f t="shared" si="2"/>
        <v>16815</v>
      </c>
      <c r="L24" s="44">
        <v>17480</v>
      </c>
      <c r="M24" s="43">
        <v>17530</v>
      </c>
      <c r="N24" s="42">
        <f t="shared" si="3"/>
        <v>17505</v>
      </c>
      <c r="O24" s="44">
        <v>18180</v>
      </c>
      <c r="P24" s="43">
        <v>18230</v>
      </c>
      <c r="Q24" s="42">
        <f t="shared" si="4"/>
        <v>18205</v>
      </c>
      <c r="R24" s="50">
        <v>15625</v>
      </c>
      <c r="S24" s="49">
        <v>1.3309</v>
      </c>
      <c r="T24" s="49">
        <v>1.1373</v>
      </c>
      <c r="U24" s="48">
        <v>142.6</v>
      </c>
      <c r="V24" s="41">
        <f t="shared" si="6"/>
        <v>10322.848695043607</v>
      </c>
      <c r="W24" s="41">
        <f t="shared" si="7"/>
        <v>11860.395221278834</v>
      </c>
      <c r="X24" s="47">
        <f t="shared" si="5"/>
        <v>13738.679328233537</v>
      </c>
      <c r="Y24" s="46">
        <v>1.3312999999999999</v>
      </c>
    </row>
    <row r="25" spans="2:25" x14ac:dyDescent="0.2">
      <c r="B25" s="45">
        <v>45772</v>
      </c>
      <c r="C25" s="44">
        <v>15525</v>
      </c>
      <c r="D25" s="43">
        <v>15530</v>
      </c>
      <c r="E25" s="42">
        <f t="shared" si="0"/>
        <v>15527.5</v>
      </c>
      <c r="F25" s="44">
        <v>15710</v>
      </c>
      <c r="G25" s="43">
        <v>15720</v>
      </c>
      <c r="H25" s="42">
        <f t="shared" si="1"/>
        <v>15715</v>
      </c>
      <c r="I25" s="44">
        <v>16725</v>
      </c>
      <c r="J25" s="43">
        <v>16775</v>
      </c>
      <c r="K25" s="42">
        <f t="shared" si="2"/>
        <v>16750</v>
      </c>
      <c r="L25" s="44">
        <v>17420</v>
      </c>
      <c r="M25" s="43">
        <v>17470</v>
      </c>
      <c r="N25" s="42">
        <f t="shared" si="3"/>
        <v>17445</v>
      </c>
      <c r="O25" s="44">
        <v>18120</v>
      </c>
      <c r="P25" s="43">
        <v>18170</v>
      </c>
      <c r="Q25" s="42">
        <f t="shared" si="4"/>
        <v>18145</v>
      </c>
      <c r="R25" s="50">
        <v>15530</v>
      </c>
      <c r="S25" s="49">
        <v>1.3307</v>
      </c>
      <c r="T25" s="49">
        <v>1.135</v>
      </c>
      <c r="U25" s="48">
        <v>143.38</v>
      </c>
      <c r="V25" s="41">
        <f t="shared" si="6"/>
        <v>10282.422321529955</v>
      </c>
      <c r="W25" s="41">
        <f t="shared" si="7"/>
        <v>11813.331329375516</v>
      </c>
      <c r="X25" s="47">
        <f t="shared" si="5"/>
        <v>13682.819383259912</v>
      </c>
      <c r="Y25" s="46">
        <v>1.3310999999999999</v>
      </c>
    </row>
    <row r="26" spans="2:25" x14ac:dyDescent="0.2">
      <c r="B26" s="45">
        <v>45775</v>
      </c>
      <c r="C26" s="44">
        <v>15425</v>
      </c>
      <c r="D26" s="43">
        <v>15450</v>
      </c>
      <c r="E26" s="42">
        <f t="shared" si="0"/>
        <v>15437.5</v>
      </c>
      <c r="F26" s="44">
        <v>15650</v>
      </c>
      <c r="G26" s="43">
        <v>15660</v>
      </c>
      <c r="H26" s="42">
        <f t="shared" si="1"/>
        <v>15655</v>
      </c>
      <c r="I26" s="44">
        <v>16665</v>
      </c>
      <c r="J26" s="43">
        <v>16715</v>
      </c>
      <c r="K26" s="42">
        <f t="shared" si="2"/>
        <v>16690</v>
      </c>
      <c r="L26" s="44">
        <v>17360</v>
      </c>
      <c r="M26" s="43">
        <v>17410</v>
      </c>
      <c r="N26" s="42">
        <f t="shared" si="3"/>
        <v>17385</v>
      </c>
      <c r="O26" s="44">
        <v>18060</v>
      </c>
      <c r="P26" s="43">
        <v>18110</v>
      </c>
      <c r="Q26" s="42">
        <f t="shared" si="4"/>
        <v>18085</v>
      </c>
      <c r="R26" s="50">
        <v>15450</v>
      </c>
      <c r="S26" s="49">
        <v>1.3338000000000001</v>
      </c>
      <c r="T26" s="49">
        <v>1.1352</v>
      </c>
      <c r="U26" s="48">
        <v>143.38</v>
      </c>
      <c r="V26" s="41">
        <f t="shared" si="6"/>
        <v>10203.881072914121</v>
      </c>
      <c r="W26" s="41">
        <f t="shared" si="7"/>
        <v>11740.890688259109</v>
      </c>
      <c r="X26" s="47">
        <f t="shared" si="5"/>
        <v>13609.936575052854</v>
      </c>
      <c r="Y26" s="46">
        <v>1.3342000000000001</v>
      </c>
    </row>
    <row r="27" spans="2:25" x14ac:dyDescent="0.2">
      <c r="B27" s="45">
        <v>45776</v>
      </c>
      <c r="C27" s="44">
        <v>15375</v>
      </c>
      <c r="D27" s="43">
        <v>15380</v>
      </c>
      <c r="E27" s="42">
        <f t="shared" si="0"/>
        <v>15377.5</v>
      </c>
      <c r="F27" s="44">
        <v>15560</v>
      </c>
      <c r="G27" s="43">
        <v>15575</v>
      </c>
      <c r="H27" s="42">
        <f t="shared" si="1"/>
        <v>15567.5</v>
      </c>
      <c r="I27" s="44">
        <v>16570</v>
      </c>
      <c r="J27" s="43">
        <v>16620</v>
      </c>
      <c r="K27" s="42">
        <f t="shared" si="2"/>
        <v>16595</v>
      </c>
      <c r="L27" s="44">
        <v>17270</v>
      </c>
      <c r="M27" s="43">
        <v>17320</v>
      </c>
      <c r="N27" s="42">
        <f t="shared" si="3"/>
        <v>17295</v>
      </c>
      <c r="O27" s="44">
        <v>17970</v>
      </c>
      <c r="P27" s="43">
        <v>18020</v>
      </c>
      <c r="Q27" s="42">
        <f t="shared" si="4"/>
        <v>17995</v>
      </c>
      <c r="R27" s="50">
        <v>15380</v>
      </c>
      <c r="S27" s="49">
        <v>1.3385</v>
      </c>
      <c r="T27" s="49">
        <v>1.1375999999999999</v>
      </c>
      <c r="U27" s="48">
        <v>142.74</v>
      </c>
      <c r="V27" s="41">
        <f t="shared" si="6"/>
        <v>10100.627998993354</v>
      </c>
      <c r="W27" s="41">
        <f t="shared" si="7"/>
        <v>11636.159880463205</v>
      </c>
      <c r="X27" s="47">
        <f t="shared" si="5"/>
        <v>13519.690576652603</v>
      </c>
      <c r="Y27" s="46">
        <v>1.3389</v>
      </c>
    </row>
    <row r="28" spans="2:25" x14ac:dyDescent="0.2">
      <c r="B28" s="45">
        <v>45777</v>
      </c>
      <c r="C28" s="44">
        <v>15350</v>
      </c>
      <c r="D28" s="43">
        <v>15375</v>
      </c>
      <c r="E28" s="42">
        <f t="shared" si="0"/>
        <v>15362.5</v>
      </c>
      <c r="F28" s="44">
        <v>15550</v>
      </c>
      <c r="G28" s="43">
        <v>15560</v>
      </c>
      <c r="H28" s="42">
        <f t="shared" si="1"/>
        <v>15555</v>
      </c>
      <c r="I28" s="44">
        <v>16565</v>
      </c>
      <c r="J28" s="43">
        <v>16615</v>
      </c>
      <c r="K28" s="42">
        <f t="shared" si="2"/>
        <v>16590</v>
      </c>
      <c r="L28" s="44">
        <v>17265</v>
      </c>
      <c r="M28" s="43">
        <v>17315</v>
      </c>
      <c r="N28" s="42">
        <f t="shared" si="3"/>
        <v>17290</v>
      </c>
      <c r="O28" s="44">
        <v>17965</v>
      </c>
      <c r="P28" s="43">
        <v>18015</v>
      </c>
      <c r="Q28" s="42">
        <f t="shared" si="4"/>
        <v>17990</v>
      </c>
      <c r="R28" s="50">
        <v>15375</v>
      </c>
      <c r="S28" s="49">
        <v>1.3357000000000001</v>
      </c>
      <c r="T28" s="49">
        <v>1.1374</v>
      </c>
      <c r="U28" s="48">
        <v>143.02000000000001</v>
      </c>
      <c r="V28" s="41">
        <f t="shared" si="6"/>
        <v>10120.290396977227</v>
      </c>
      <c r="W28" s="41">
        <f t="shared" si="7"/>
        <v>11649.322452646551</v>
      </c>
      <c r="X28" s="47">
        <f t="shared" si="5"/>
        <v>13517.671883242483</v>
      </c>
      <c r="Y28" s="46">
        <v>1.3362000000000001</v>
      </c>
    </row>
    <row r="29" spans="2:25" x14ac:dyDescent="0.2">
      <c r="B29" s="40" t="s">
        <v>11</v>
      </c>
      <c r="C29" s="39">
        <f>ROUND(AVERAGE(C9:C28),2)</f>
        <v>15193.5</v>
      </c>
      <c r="D29" s="38">
        <f>ROUND(AVERAGE(D9:D28),2)</f>
        <v>15209.5</v>
      </c>
      <c r="E29" s="37">
        <f>ROUND(AVERAGE(C29:D29),2)</f>
        <v>15201.5</v>
      </c>
      <c r="F29" s="39">
        <f>ROUND(AVERAGE(F9:F28),2)</f>
        <v>15405</v>
      </c>
      <c r="G29" s="38">
        <f>ROUND(AVERAGE(G9:G28),2)</f>
        <v>15414.75</v>
      </c>
      <c r="H29" s="37">
        <f>ROUND(AVERAGE(F29:G29),2)</f>
        <v>15409.88</v>
      </c>
      <c r="I29" s="39">
        <f>ROUND(AVERAGE(I9:I28),2)</f>
        <v>16448.5</v>
      </c>
      <c r="J29" s="38">
        <f>ROUND(AVERAGE(J9:J28),2)</f>
        <v>16498.5</v>
      </c>
      <c r="K29" s="37">
        <f>ROUND(AVERAGE(I29:J29),2)</f>
        <v>16473.5</v>
      </c>
      <c r="L29" s="39">
        <f>ROUND(AVERAGE(L9:L28),2)</f>
        <v>17138.25</v>
      </c>
      <c r="M29" s="38">
        <f>ROUND(AVERAGE(M9:M28),2)</f>
        <v>17188.25</v>
      </c>
      <c r="N29" s="37">
        <f>ROUND(AVERAGE(L29:M29),2)</f>
        <v>17163.25</v>
      </c>
      <c r="O29" s="39">
        <f>ROUND(AVERAGE(O9:O28),2)</f>
        <v>17838.25</v>
      </c>
      <c r="P29" s="38">
        <f>ROUND(AVERAGE(P9:P28),2)</f>
        <v>17888.25</v>
      </c>
      <c r="Q29" s="37">
        <f>ROUND(AVERAGE(O29:P29),2)</f>
        <v>17863.25</v>
      </c>
      <c r="R29" s="36">
        <f>ROUND(AVERAGE(R9:R28),2)</f>
        <v>15209.5</v>
      </c>
      <c r="S29" s="35">
        <f>ROUND(AVERAGE(S9:S28),4)</f>
        <v>1.3136000000000001</v>
      </c>
      <c r="T29" s="34">
        <f>ROUND(AVERAGE(T9:T28),4)</f>
        <v>1.1211</v>
      </c>
      <c r="U29" s="167">
        <f>ROUND(AVERAGE(U9:U28),2)</f>
        <v>144.22</v>
      </c>
      <c r="V29" s="33">
        <f>AVERAGE(V9:V28)</f>
        <v>10331.075133070324</v>
      </c>
      <c r="W29" s="33">
        <f>AVERAGE(W9:W28)</f>
        <v>11733.757432492941</v>
      </c>
      <c r="X29" s="33">
        <f>AVERAGE(X9:X28)</f>
        <v>13568.752793691854</v>
      </c>
      <c r="Y29" s="32">
        <f>AVERAGE(Y9:Y28)</f>
        <v>1.3137599999999998</v>
      </c>
    </row>
    <row r="30" spans="2:25" x14ac:dyDescent="0.2">
      <c r="B30" s="31" t="s">
        <v>12</v>
      </c>
      <c r="C30" s="30">
        <f t="shared" ref="C30:Y30" si="8">MAX(C9:C28)</f>
        <v>15840</v>
      </c>
      <c r="D30" s="29">
        <f t="shared" si="8"/>
        <v>15850</v>
      </c>
      <c r="E30" s="28">
        <f t="shared" si="8"/>
        <v>15845</v>
      </c>
      <c r="F30" s="30">
        <f t="shared" si="8"/>
        <v>16050</v>
      </c>
      <c r="G30" s="29">
        <f t="shared" si="8"/>
        <v>16060</v>
      </c>
      <c r="H30" s="28">
        <f t="shared" si="8"/>
        <v>16055</v>
      </c>
      <c r="I30" s="30">
        <f t="shared" si="8"/>
        <v>17125</v>
      </c>
      <c r="J30" s="29">
        <f t="shared" si="8"/>
        <v>17175</v>
      </c>
      <c r="K30" s="28">
        <f t="shared" si="8"/>
        <v>17150</v>
      </c>
      <c r="L30" s="30">
        <f t="shared" si="8"/>
        <v>17825</v>
      </c>
      <c r="M30" s="29">
        <f t="shared" si="8"/>
        <v>17875</v>
      </c>
      <c r="N30" s="28">
        <f t="shared" si="8"/>
        <v>17850</v>
      </c>
      <c r="O30" s="30">
        <f t="shared" si="8"/>
        <v>18525</v>
      </c>
      <c r="P30" s="29">
        <f t="shared" si="8"/>
        <v>18575</v>
      </c>
      <c r="Q30" s="28">
        <f t="shared" si="8"/>
        <v>18550</v>
      </c>
      <c r="R30" s="27">
        <f t="shared" si="8"/>
        <v>15850</v>
      </c>
      <c r="S30" s="26">
        <f t="shared" si="8"/>
        <v>1.3385</v>
      </c>
      <c r="T30" s="25">
        <f t="shared" si="8"/>
        <v>1.1486000000000001</v>
      </c>
      <c r="U30" s="24">
        <f t="shared" si="8"/>
        <v>149.22</v>
      </c>
      <c r="V30" s="23">
        <f t="shared" si="8"/>
        <v>11403.635588385363</v>
      </c>
      <c r="W30" s="23">
        <f t="shared" si="8"/>
        <v>12458.304243270499</v>
      </c>
      <c r="X30" s="23">
        <f t="shared" si="8"/>
        <v>14700.426636987571</v>
      </c>
      <c r="Y30" s="22">
        <f t="shared" si="8"/>
        <v>1.3389</v>
      </c>
    </row>
    <row r="31" spans="2:25" ht="13.5" thickBot="1" x14ac:dyDescent="0.25">
      <c r="B31" s="21" t="s">
        <v>13</v>
      </c>
      <c r="C31" s="20">
        <f t="shared" ref="C31:Y31" si="9">MIN(C9:C28)</f>
        <v>13805</v>
      </c>
      <c r="D31" s="19">
        <f t="shared" si="9"/>
        <v>13815</v>
      </c>
      <c r="E31" s="18">
        <f t="shared" si="9"/>
        <v>13810</v>
      </c>
      <c r="F31" s="20">
        <f t="shared" si="9"/>
        <v>14000</v>
      </c>
      <c r="G31" s="19">
        <f t="shared" si="9"/>
        <v>14030</v>
      </c>
      <c r="H31" s="18">
        <f t="shared" si="9"/>
        <v>14015</v>
      </c>
      <c r="I31" s="20">
        <f t="shared" si="9"/>
        <v>15065</v>
      </c>
      <c r="J31" s="19">
        <f t="shared" si="9"/>
        <v>15115</v>
      </c>
      <c r="K31" s="18">
        <f t="shared" si="9"/>
        <v>15090</v>
      </c>
      <c r="L31" s="20">
        <f t="shared" si="9"/>
        <v>15740</v>
      </c>
      <c r="M31" s="19">
        <f t="shared" si="9"/>
        <v>15790</v>
      </c>
      <c r="N31" s="18">
        <f t="shared" si="9"/>
        <v>15765</v>
      </c>
      <c r="O31" s="20">
        <f t="shared" si="9"/>
        <v>16440</v>
      </c>
      <c r="P31" s="19">
        <f t="shared" si="9"/>
        <v>16490</v>
      </c>
      <c r="Q31" s="18">
        <f t="shared" si="9"/>
        <v>16465</v>
      </c>
      <c r="R31" s="17">
        <f t="shared" si="9"/>
        <v>13815</v>
      </c>
      <c r="S31" s="16">
        <f t="shared" si="9"/>
        <v>1.2774000000000001</v>
      </c>
      <c r="T31" s="15">
        <f t="shared" si="9"/>
        <v>1.0782</v>
      </c>
      <c r="U31" s="14">
        <f t="shared" si="9"/>
        <v>140.26</v>
      </c>
      <c r="V31" s="13">
        <f t="shared" si="9"/>
        <v>9799.688827426904</v>
      </c>
      <c r="W31" s="13">
        <f t="shared" si="9"/>
        <v>10983.247220917488</v>
      </c>
      <c r="X31" s="13">
        <f t="shared" si="9"/>
        <v>12518.122508155129</v>
      </c>
      <c r="Y31" s="12">
        <f t="shared" si="9"/>
        <v>1.2775000000000001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3:S34"/>
  <sheetViews>
    <sheetView workbookViewId="0">
      <pane ySplit="8" topLeftCell="A9" activePane="bottomLeft" state="frozen"/>
      <selection activeCell="C46" sqref="C46"/>
      <selection pane="bottomLeft" activeCell="I15" sqref="I15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33</v>
      </c>
    </row>
    <row r="6" spans="1:19" ht="13.5" thickBot="1" x14ac:dyDescent="0.25">
      <c r="B6" s="1">
        <v>45748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3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45748</v>
      </c>
      <c r="C9" s="44">
        <v>33100</v>
      </c>
      <c r="D9" s="43">
        <v>33600</v>
      </c>
      <c r="E9" s="42">
        <f t="shared" ref="E9:E28" si="0">AVERAGE(C9:D9)</f>
        <v>33350</v>
      </c>
      <c r="F9" s="44">
        <v>33465</v>
      </c>
      <c r="G9" s="43">
        <v>33965</v>
      </c>
      <c r="H9" s="42">
        <f t="shared" ref="H9:H28" si="1">AVERAGE(F9:G9)</f>
        <v>33715</v>
      </c>
      <c r="I9" s="44">
        <v>35095</v>
      </c>
      <c r="J9" s="43">
        <v>36095</v>
      </c>
      <c r="K9" s="42">
        <f t="shared" ref="K9:K28" si="2">AVERAGE(I9:J9)</f>
        <v>35595</v>
      </c>
      <c r="L9" s="50">
        <v>33600</v>
      </c>
      <c r="M9" s="49">
        <v>1.2890999999999999</v>
      </c>
      <c r="N9" s="51">
        <v>1.0782</v>
      </c>
      <c r="O9" s="48">
        <v>149.19999999999999</v>
      </c>
      <c r="P9" s="41">
        <f>R9/M9</f>
        <v>24174.268502823234</v>
      </c>
      <c r="Q9" s="41">
        <f>G9/M9</f>
        <v>26347.839578000156</v>
      </c>
      <c r="R9" s="47">
        <f t="shared" ref="R9:R28" si="3">L9/N9</f>
        <v>31163.049526989427</v>
      </c>
      <c r="S9" s="46">
        <v>1.2889999999999999</v>
      </c>
    </row>
    <row r="10" spans="1:19" x14ac:dyDescent="0.2">
      <c r="B10" s="45">
        <v>45749</v>
      </c>
      <c r="C10" s="44">
        <v>33095</v>
      </c>
      <c r="D10" s="43">
        <v>33595</v>
      </c>
      <c r="E10" s="42">
        <f t="shared" si="0"/>
        <v>33345</v>
      </c>
      <c r="F10" s="44">
        <v>33465</v>
      </c>
      <c r="G10" s="43">
        <v>33965</v>
      </c>
      <c r="H10" s="42">
        <f t="shared" si="1"/>
        <v>33715</v>
      </c>
      <c r="I10" s="44">
        <v>35090</v>
      </c>
      <c r="J10" s="43">
        <v>36090</v>
      </c>
      <c r="K10" s="42">
        <f t="shared" si="2"/>
        <v>35590</v>
      </c>
      <c r="L10" s="50">
        <v>33595</v>
      </c>
      <c r="M10" s="49">
        <v>1.2948</v>
      </c>
      <c r="N10" s="49">
        <v>1.0803</v>
      </c>
      <c r="O10" s="48">
        <v>149.22</v>
      </c>
      <c r="P10" s="41">
        <f t="shared" ref="P10:P28" si="4">R10/M10</f>
        <v>24017.487790937605</v>
      </c>
      <c r="Q10" s="41">
        <f t="shared" ref="Q10:Q28" si="5">G10/M10</f>
        <v>26231.850478838431</v>
      </c>
      <c r="R10" s="47">
        <f t="shared" si="3"/>
        <v>31097.843191706008</v>
      </c>
      <c r="S10" s="46">
        <v>1.2947</v>
      </c>
    </row>
    <row r="11" spans="1:19" x14ac:dyDescent="0.2">
      <c r="B11" s="45">
        <v>45750</v>
      </c>
      <c r="C11" s="44">
        <v>33050</v>
      </c>
      <c r="D11" s="43">
        <v>33550</v>
      </c>
      <c r="E11" s="42">
        <f t="shared" si="0"/>
        <v>33300</v>
      </c>
      <c r="F11" s="44">
        <v>33425</v>
      </c>
      <c r="G11" s="43">
        <v>33925</v>
      </c>
      <c r="H11" s="42">
        <f t="shared" si="1"/>
        <v>33675</v>
      </c>
      <c r="I11" s="44">
        <v>35045</v>
      </c>
      <c r="J11" s="43">
        <v>36045</v>
      </c>
      <c r="K11" s="42">
        <f t="shared" si="2"/>
        <v>35545</v>
      </c>
      <c r="L11" s="50">
        <v>33550</v>
      </c>
      <c r="M11" s="49">
        <v>1.3174999999999999</v>
      </c>
      <c r="N11" s="49">
        <v>1.1088</v>
      </c>
      <c r="O11" s="48">
        <v>146.05000000000001</v>
      </c>
      <c r="P11" s="41">
        <f t="shared" si="4"/>
        <v>22966.175717598871</v>
      </c>
      <c r="Q11" s="41">
        <f t="shared" si="5"/>
        <v>25749.525616698294</v>
      </c>
      <c r="R11" s="47">
        <f t="shared" si="3"/>
        <v>30257.936507936509</v>
      </c>
      <c r="S11" s="46">
        <v>1.3174999999999999</v>
      </c>
    </row>
    <row r="12" spans="1:19" x14ac:dyDescent="0.2">
      <c r="B12" s="45">
        <v>45751</v>
      </c>
      <c r="C12" s="44">
        <v>33025</v>
      </c>
      <c r="D12" s="43">
        <v>33525</v>
      </c>
      <c r="E12" s="42">
        <f t="shared" si="0"/>
        <v>33275</v>
      </c>
      <c r="F12" s="44">
        <v>33425</v>
      </c>
      <c r="G12" s="43">
        <v>33925</v>
      </c>
      <c r="H12" s="42">
        <f t="shared" si="1"/>
        <v>33675</v>
      </c>
      <c r="I12" s="44">
        <v>35025</v>
      </c>
      <c r="J12" s="43">
        <v>36025</v>
      </c>
      <c r="K12" s="42">
        <f t="shared" si="2"/>
        <v>35525</v>
      </c>
      <c r="L12" s="50">
        <v>33525</v>
      </c>
      <c r="M12" s="49">
        <v>1.3021</v>
      </c>
      <c r="N12" s="49">
        <v>1.1060000000000001</v>
      </c>
      <c r="O12" s="48">
        <v>145.4</v>
      </c>
      <c r="P12" s="41">
        <f t="shared" si="4"/>
        <v>23279.268028985862</v>
      </c>
      <c r="Q12" s="41">
        <f t="shared" si="5"/>
        <v>26054.066507948697</v>
      </c>
      <c r="R12" s="47">
        <f t="shared" si="3"/>
        <v>30311.934900542492</v>
      </c>
      <c r="S12" s="46">
        <v>1.302</v>
      </c>
    </row>
    <row r="13" spans="1:19" x14ac:dyDescent="0.2">
      <c r="B13" s="45">
        <v>45754</v>
      </c>
      <c r="C13" s="44">
        <v>32800</v>
      </c>
      <c r="D13" s="43">
        <v>33300</v>
      </c>
      <c r="E13" s="42">
        <f t="shared" si="0"/>
        <v>33050</v>
      </c>
      <c r="F13" s="44">
        <v>33200</v>
      </c>
      <c r="G13" s="43">
        <v>33700</v>
      </c>
      <c r="H13" s="42">
        <f t="shared" si="1"/>
        <v>33450</v>
      </c>
      <c r="I13" s="44">
        <v>34800</v>
      </c>
      <c r="J13" s="43">
        <v>35800</v>
      </c>
      <c r="K13" s="42">
        <f t="shared" si="2"/>
        <v>35300</v>
      </c>
      <c r="L13" s="50">
        <v>33300</v>
      </c>
      <c r="M13" s="49">
        <v>1.2825</v>
      </c>
      <c r="N13" s="49">
        <v>1.097</v>
      </c>
      <c r="O13" s="48">
        <v>146.38999999999999</v>
      </c>
      <c r="P13" s="41">
        <f t="shared" si="4"/>
        <v>23669.017575844809</v>
      </c>
      <c r="Q13" s="41">
        <f t="shared" si="5"/>
        <v>26276.803118908381</v>
      </c>
      <c r="R13" s="47">
        <f t="shared" si="3"/>
        <v>30355.515041020968</v>
      </c>
      <c r="S13" s="46">
        <v>1.2825</v>
      </c>
    </row>
    <row r="14" spans="1:19" x14ac:dyDescent="0.2">
      <c r="B14" s="45">
        <v>45755</v>
      </c>
      <c r="C14" s="44">
        <v>32795</v>
      </c>
      <c r="D14" s="43">
        <v>33295</v>
      </c>
      <c r="E14" s="42">
        <f t="shared" si="0"/>
        <v>33045</v>
      </c>
      <c r="F14" s="44">
        <v>33200</v>
      </c>
      <c r="G14" s="43">
        <v>33700</v>
      </c>
      <c r="H14" s="42">
        <f t="shared" si="1"/>
        <v>33450</v>
      </c>
      <c r="I14" s="44">
        <v>34795</v>
      </c>
      <c r="J14" s="43">
        <v>35795</v>
      </c>
      <c r="K14" s="42">
        <f t="shared" si="2"/>
        <v>35295</v>
      </c>
      <c r="L14" s="50">
        <v>33295</v>
      </c>
      <c r="M14" s="49">
        <v>1.2779</v>
      </c>
      <c r="N14" s="49">
        <v>1.0933999999999999</v>
      </c>
      <c r="O14" s="48">
        <v>146.91</v>
      </c>
      <c r="P14" s="41">
        <f t="shared" si="4"/>
        <v>23828.849785607628</v>
      </c>
      <c r="Q14" s="41">
        <f t="shared" si="5"/>
        <v>26371.390562641835</v>
      </c>
      <c r="R14" s="47">
        <f t="shared" si="3"/>
        <v>30450.88714102799</v>
      </c>
      <c r="S14" s="46">
        <v>1.2779</v>
      </c>
    </row>
    <row r="15" spans="1:19" x14ac:dyDescent="0.2">
      <c r="B15" s="45">
        <v>45756</v>
      </c>
      <c r="C15" s="44">
        <v>32790</v>
      </c>
      <c r="D15" s="43">
        <v>33290</v>
      </c>
      <c r="E15" s="42">
        <f t="shared" si="0"/>
        <v>33040</v>
      </c>
      <c r="F15" s="44">
        <v>33200</v>
      </c>
      <c r="G15" s="43">
        <v>33700</v>
      </c>
      <c r="H15" s="42">
        <f t="shared" si="1"/>
        <v>33450</v>
      </c>
      <c r="I15" s="44">
        <v>34790</v>
      </c>
      <c r="J15" s="43">
        <v>35790</v>
      </c>
      <c r="K15" s="42">
        <f t="shared" si="2"/>
        <v>35290</v>
      </c>
      <c r="L15" s="50">
        <v>33290</v>
      </c>
      <c r="M15" s="49">
        <v>1.2774000000000001</v>
      </c>
      <c r="N15" s="49">
        <v>1.1035999999999999</v>
      </c>
      <c r="O15" s="48">
        <v>144.66</v>
      </c>
      <c r="P15" s="41">
        <f t="shared" si="4"/>
        <v>23614.306266018215</v>
      </c>
      <c r="Q15" s="41">
        <f t="shared" si="5"/>
        <v>26381.712854235164</v>
      </c>
      <c r="R15" s="47">
        <f t="shared" si="3"/>
        <v>30164.914824211672</v>
      </c>
      <c r="S15" s="46">
        <v>1.2775000000000001</v>
      </c>
    </row>
    <row r="16" spans="1:19" x14ac:dyDescent="0.2">
      <c r="B16" s="45">
        <v>45757</v>
      </c>
      <c r="C16" s="44">
        <v>32785</v>
      </c>
      <c r="D16" s="43">
        <v>33285</v>
      </c>
      <c r="E16" s="42">
        <f t="shared" si="0"/>
        <v>33035</v>
      </c>
      <c r="F16" s="44">
        <v>33200</v>
      </c>
      <c r="G16" s="43">
        <v>33700</v>
      </c>
      <c r="H16" s="42">
        <f t="shared" si="1"/>
        <v>33450</v>
      </c>
      <c r="I16" s="44">
        <v>34785</v>
      </c>
      <c r="J16" s="43">
        <v>35785</v>
      </c>
      <c r="K16" s="42">
        <f t="shared" si="2"/>
        <v>35285</v>
      </c>
      <c r="L16" s="50">
        <v>33285</v>
      </c>
      <c r="M16" s="49">
        <v>1.2931999999999999</v>
      </c>
      <c r="N16" s="49">
        <v>1.107</v>
      </c>
      <c r="O16" s="48">
        <v>145.54</v>
      </c>
      <c r="P16" s="41">
        <f t="shared" si="4"/>
        <v>23250.657808155564</v>
      </c>
      <c r="Q16" s="41">
        <f t="shared" si="5"/>
        <v>26059.387565728426</v>
      </c>
      <c r="R16" s="47">
        <f t="shared" si="3"/>
        <v>30067.750677506774</v>
      </c>
      <c r="S16" s="46">
        <v>1.2934000000000001</v>
      </c>
    </row>
    <row r="17" spans="2:19" x14ac:dyDescent="0.2">
      <c r="B17" s="45">
        <v>45758</v>
      </c>
      <c r="C17" s="44">
        <v>32780</v>
      </c>
      <c r="D17" s="43">
        <v>33280</v>
      </c>
      <c r="E17" s="42">
        <f t="shared" si="0"/>
        <v>33030</v>
      </c>
      <c r="F17" s="44">
        <v>33200</v>
      </c>
      <c r="G17" s="43">
        <v>33700</v>
      </c>
      <c r="H17" s="42">
        <f t="shared" si="1"/>
        <v>33450</v>
      </c>
      <c r="I17" s="44">
        <v>34775</v>
      </c>
      <c r="J17" s="43">
        <v>35775</v>
      </c>
      <c r="K17" s="42">
        <f t="shared" si="2"/>
        <v>35275</v>
      </c>
      <c r="L17" s="50">
        <v>33280</v>
      </c>
      <c r="M17" s="49">
        <v>1.3089</v>
      </c>
      <c r="N17" s="49">
        <v>1.1328</v>
      </c>
      <c r="O17" s="48">
        <v>142.63</v>
      </c>
      <c r="P17" s="41">
        <f t="shared" si="4"/>
        <v>22445.206718195681</v>
      </c>
      <c r="Q17" s="41">
        <f t="shared" si="5"/>
        <v>25746.810298724122</v>
      </c>
      <c r="R17" s="47">
        <f t="shared" si="3"/>
        <v>29378.531073446327</v>
      </c>
      <c r="S17" s="46">
        <v>1.3089999999999999</v>
      </c>
    </row>
    <row r="18" spans="2:19" x14ac:dyDescent="0.2">
      <c r="B18" s="45">
        <v>45761</v>
      </c>
      <c r="C18" s="44">
        <v>32760</v>
      </c>
      <c r="D18" s="43">
        <v>33260</v>
      </c>
      <c r="E18" s="42">
        <f t="shared" si="0"/>
        <v>33010</v>
      </c>
      <c r="F18" s="44">
        <v>33200</v>
      </c>
      <c r="G18" s="43">
        <v>33700</v>
      </c>
      <c r="H18" s="42">
        <f t="shared" si="1"/>
        <v>33450</v>
      </c>
      <c r="I18" s="44">
        <v>34760</v>
      </c>
      <c r="J18" s="43">
        <v>35760</v>
      </c>
      <c r="K18" s="42">
        <f t="shared" si="2"/>
        <v>35260</v>
      </c>
      <c r="L18" s="50">
        <v>33260</v>
      </c>
      <c r="M18" s="49">
        <v>1.3176000000000001</v>
      </c>
      <c r="N18" s="49">
        <v>1.1385000000000001</v>
      </c>
      <c r="O18" s="48">
        <v>143.24</v>
      </c>
      <c r="P18" s="41">
        <f t="shared" si="4"/>
        <v>22172.038486285732</v>
      </c>
      <c r="Q18" s="41">
        <f t="shared" si="5"/>
        <v>25576.806314511232</v>
      </c>
      <c r="R18" s="47">
        <f t="shared" si="3"/>
        <v>29213.877909530082</v>
      </c>
      <c r="S18" s="46">
        <v>1.3178000000000001</v>
      </c>
    </row>
    <row r="19" spans="2:19" x14ac:dyDescent="0.2">
      <c r="B19" s="45">
        <v>45762</v>
      </c>
      <c r="C19" s="44">
        <v>32760</v>
      </c>
      <c r="D19" s="43">
        <v>33260</v>
      </c>
      <c r="E19" s="42">
        <f t="shared" si="0"/>
        <v>33010</v>
      </c>
      <c r="F19" s="44">
        <v>33200</v>
      </c>
      <c r="G19" s="43">
        <v>33700</v>
      </c>
      <c r="H19" s="42">
        <f t="shared" si="1"/>
        <v>33450</v>
      </c>
      <c r="I19" s="44">
        <v>34755</v>
      </c>
      <c r="J19" s="43">
        <v>35755</v>
      </c>
      <c r="K19" s="42">
        <f t="shared" si="2"/>
        <v>35255</v>
      </c>
      <c r="L19" s="50">
        <v>33260</v>
      </c>
      <c r="M19" s="49">
        <v>1.3231999999999999</v>
      </c>
      <c r="N19" s="49">
        <v>1.1327</v>
      </c>
      <c r="O19" s="48">
        <v>142.9</v>
      </c>
      <c r="P19" s="41">
        <f t="shared" si="4"/>
        <v>22191.254398618872</v>
      </c>
      <c r="Q19" s="41">
        <f t="shared" si="5"/>
        <v>25468.561064087062</v>
      </c>
      <c r="R19" s="47">
        <f t="shared" si="3"/>
        <v>29363.467820252492</v>
      </c>
      <c r="S19" s="46">
        <v>1.3232999999999999</v>
      </c>
    </row>
    <row r="20" spans="2:19" x14ac:dyDescent="0.2">
      <c r="B20" s="45">
        <v>45763</v>
      </c>
      <c r="C20" s="44">
        <v>32775</v>
      </c>
      <c r="D20" s="43">
        <v>33275</v>
      </c>
      <c r="E20" s="42">
        <f t="shared" si="0"/>
        <v>33025</v>
      </c>
      <c r="F20" s="44">
        <v>33200</v>
      </c>
      <c r="G20" s="43">
        <v>33700</v>
      </c>
      <c r="H20" s="42">
        <f t="shared" si="1"/>
        <v>33450</v>
      </c>
      <c r="I20" s="44">
        <v>34750</v>
      </c>
      <c r="J20" s="43">
        <v>35750</v>
      </c>
      <c r="K20" s="42">
        <f t="shared" si="2"/>
        <v>35250</v>
      </c>
      <c r="L20" s="50">
        <v>33275</v>
      </c>
      <c r="M20" s="49">
        <v>1.3271999999999999</v>
      </c>
      <c r="N20" s="49">
        <v>1.1364000000000001</v>
      </c>
      <c r="O20" s="48">
        <v>142.66</v>
      </c>
      <c r="P20" s="41">
        <f t="shared" si="4"/>
        <v>22062.283759782858</v>
      </c>
      <c r="Q20" s="41">
        <f t="shared" si="5"/>
        <v>25391.802290536471</v>
      </c>
      <c r="R20" s="47">
        <f t="shared" si="3"/>
        <v>29281.063005983808</v>
      </c>
      <c r="S20" s="46">
        <v>1.3273999999999999</v>
      </c>
    </row>
    <row r="21" spans="2:19" x14ac:dyDescent="0.2">
      <c r="B21" s="45">
        <v>45764</v>
      </c>
      <c r="C21" s="44">
        <v>32775</v>
      </c>
      <c r="D21" s="43">
        <v>33275</v>
      </c>
      <c r="E21" s="42">
        <f t="shared" si="0"/>
        <v>33025</v>
      </c>
      <c r="F21" s="44">
        <v>33200</v>
      </c>
      <c r="G21" s="43">
        <v>33700</v>
      </c>
      <c r="H21" s="42">
        <f t="shared" si="1"/>
        <v>33450</v>
      </c>
      <c r="I21" s="44">
        <v>34745</v>
      </c>
      <c r="J21" s="43">
        <v>35745</v>
      </c>
      <c r="K21" s="42">
        <f t="shared" si="2"/>
        <v>35245</v>
      </c>
      <c r="L21" s="50">
        <v>33275</v>
      </c>
      <c r="M21" s="49">
        <v>1.3227</v>
      </c>
      <c r="N21" s="49">
        <v>1.1355999999999999</v>
      </c>
      <c r="O21" s="48">
        <v>142.6</v>
      </c>
      <c r="P21" s="41">
        <f t="shared" si="4"/>
        <v>22152.937730532027</v>
      </c>
      <c r="Q21" s="41">
        <f t="shared" si="5"/>
        <v>25478.188553715885</v>
      </c>
      <c r="R21" s="47">
        <f t="shared" si="3"/>
        <v>29301.690736174711</v>
      </c>
      <c r="S21" s="46">
        <v>1.323</v>
      </c>
    </row>
    <row r="22" spans="2:19" x14ac:dyDescent="0.2">
      <c r="B22" s="45">
        <v>45769</v>
      </c>
      <c r="C22" s="44">
        <v>32760</v>
      </c>
      <c r="D22" s="43">
        <v>33260</v>
      </c>
      <c r="E22" s="42">
        <f t="shared" si="0"/>
        <v>33010</v>
      </c>
      <c r="F22" s="44">
        <v>33200</v>
      </c>
      <c r="G22" s="43">
        <v>33700</v>
      </c>
      <c r="H22" s="42">
        <f t="shared" si="1"/>
        <v>33450</v>
      </c>
      <c r="I22" s="44">
        <v>34725</v>
      </c>
      <c r="J22" s="43">
        <v>35725</v>
      </c>
      <c r="K22" s="42">
        <f t="shared" si="2"/>
        <v>35225</v>
      </c>
      <c r="L22" s="50">
        <v>33260</v>
      </c>
      <c r="M22" s="49">
        <v>1.3378000000000001</v>
      </c>
      <c r="N22" s="49">
        <v>1.1486000000000001</v>
      </c>
      <c r="O22" s="48">
        <v>140.26</v>
      </c>
      <c r="P22" s="41">
        <f t="shared" si="4"/>
        <v>21645.231813143884</v>
      </c>
      <c r="Q22" s="41">
        <f t="shared" si="5"/>
        <v>25190.611451637014</v>
      </c>
      <c r="R22" s="47">
        <f t="shared" si="3"/>
        <v>28956.99111962389</v>
      </c>
      <c r="S22" s="46">
        <v>1.3381000000000001</v>
      </c>
    </row>
    <row r="23" spans="2:19" x14ac:dyDescent="0.2">
      <c r="B23" s="45">
        <v>45770</v>
      </c>
      <c r="C23" s="44">
        <v>32760</v>
      </c>
      <c r="D23" s="43">
        <v>33260</v>
      </c>
      <c r="E23" s="42">
        <f t="shared" si="0"/>
        <v>33010</v>
      </c>
      <c r="F23" s="44">
        <v>33200</v>
      </c>
      <c r="G23" s="43">
        <v>33700</v>
      </c>
      <c r="H23" s="42">
        <f t="shared" si="1"/>
        <v>33450</v>
      </c>
      <c r="I23" s="44">
        <v>34720</v>
      </c>
      <c r="J23" s="43">
        <v>35720</v>
      </c>
      <c r="K23" s="42">
        <f t="shared" si="2"/>
        <v>35220</v>
      </c>
      <c r="L23" s="50">
        <v>33260</v>
      </c>
      <c r="M23" s="49">
        <v>1.33</v>
      </c>
      <c r="N23" s="49">
        <v>1.141</v>
      </c>
      <c r="O23" s="48">
        <v>141.66</v>
      </c>
      <c r="P23" s="41">
        <f t="shared" si="4"/>
        <v>21917.194388249325</v>
      </c>
      <c r="Q23" s="41">
        <f t="shared" si="5"/>
        <v>25338.345864661653</v>
      </c>
      <c r="R23" s="47">
        <f t="shared" si="3"/>
        <v>29149.868536371603</v>
      </c>
      <c r="S23" s="46">
        <v>1.3304</v>
      </c>
    </row>
    <row r="24" spans="2:19" x14ac:dyDescent="0.2">
      <c r="B24" s="45">
        <v>45771</v>
      </c>
      <c r="C24" s="44">
        <v>32765</v>
      </c>
      <c r="D24" s="43">
        <v>33265</v>
      </c>
      <c r="E24" s="42">
        <f t="shared" si="0"/>
        <v>33015</v>
      </c>
      <c r="F24" s="44">
        <v>33200</v>
      </c>
      <c r="G24" s="43">
        <v>33700</v>
      </c>
      <c r="H24" s="42">
        <f t="shared" si="1"/>
        <v>33450</v>
      </c>
      <c r="I24" s="44">
        <v>34715</v>
      </c>
      <c r="J24" s="43">
        <v>35715</v>
      </c>
      <c r="K24" s="42">
        <f t="shared" si="2"/>
        <v>35215</v>
      </c>
      <c r="L24" s="50">
        <v>33265</v>
      </c>
      <c r="M24" s="49">
        <v>1.3309</v>
      </c>
      <c r="N24" s="49">
        <v>1.1373</v>
      </c>
      <c r="O24" s="48">
        <v>142.6</v>
      </c>
      <c r="P24" s="41">
        <f t="shared" si="4"/>
        <v>21976.93195780004</v>
      </c>
      <c r="Q24" s="41">
        <f t="shared" si="5"/>
        <v>25321.211210459089</v>
      </c>
      <c r="R24" s="47">
        <f t="shared" si="3"/>
        <v>29249.09874263607</v>
      </c>
      <c r="S24" s="46">
        <v>1.3312999999999999</v>
      </c>
    </row>
    <row r="25" spans="2:19" x14ac:dyDescent="0.2">
      <c r="B25" s="45">
        <v>45772</v>
      </c>
      <c r="C25" s="44">
        <v>32765</v>
      </c>
      <c r="D25" s="43">
        <v>33265</v>
      </c>
      <c r="E25" s="42">
        <f t="shared" si="0"/>
        <v>33015</v>
      </c>
      <c r="F25" s="44">
        <v>33200</v>
      </c>
      <c r="G25" s="43">
        <v>33700</v>
      </c>
      <c r="H25" s="42">
        <f t="shared" si="1"/>
        <v>33450</v>
      </c>
      <c r="I25" s="44">
        <v>34715</v>
      </c>
      <c r="J25" s="43">
        <v>35715</v>
      </c>
      <c r="K25" s="42">
        <f t="shared" si="2"/>
        <v>35215</v>
      </c>
      <c r="L25" s="50">
        <v>33265</v>
      </c>
      <c r="M25" s="49">
        <v>1.3307</v>
      </c>
      <c r="N25" s="49">
        <v>1.135</v>
      </c>
      <c r="O25" s="48">
        <v>143.38</v>
      </c>
      <c r="P25" s="41">
        <f t="shared" si="4"/>
        <v>22024.776466561107</v>
      </c>
      <c r="Q25" s="41">
        <f t="shared" si="5"/>
        <v>25325.016908394078</v>
      </c>
      <c r="R25" s="47">
        <f t="shared" si="3"/>
        <v>29308.370044052863</v>
      </c>
      <c r="S25" s="46">
        <v>1.3310999999999999</v>
      </c>
    </row>
    <row r="26" spans="2:19" x14ac:dyDescent="0.2">
      <c r="B26" s="45">
        <v>45775</v>
      </c>
      <c r="C26" s="44">
        <v>32760</v>
      </c>
      <c r="D26" s="43">
        <v>33260</v>
      </c>
      <c r="E26" s="42">
        <f t="shared" si="0"/>
        <v>33010</v>
      </c>
      <c r="F26" s="44">
        <v>33200</v>
      </c>
      <c r="G26" s="43">
        <v>33700</v>
      </c>
      <c r="H26" s="42">
        <f t="shared" si="1"/>
        <v>33450</v>
      </c>
      <c r="I26" s="44">
        <v>34700</v>
      </c>
      <c r="J26" s="43">
        <v>35700</v>
      </c>
      <c r="K26" s="42">
        <f t="shared" si="2"/>
        <v>35200</v>
      </c>
      <c r="L26" s="50">
        <v>33260</v>
      </c>
      <c r="M26" s="49">
        <v>1.3338000000000001</v>
      </c>
      <c r="N26" s="49">
        <v>1.1352</v>
      </c>
      <c r="O26" s="48">
        <v>143.38</v>
      </c>
      <c r="P26" s="41">
        <f t="shared" si="4"/>
        <v>21966.413235283086</v>
      </c>
      <c r="Q26" s="41">
        <f t="shared" si="5"/>
        <v>25266.156845104211</v>
      </c>
      <c r="R26" s="47">
        <f t="shared" si="3"/>
        <v>29298.801973220579</v>
      </c>
      <c r="S26" s="46">
        <v>1.3342000000000001</v>
      </c>
    </row>
    <row r="27" spans="2:19" x14ac:dyDescent="0.2">
      <c r="B27" s="45">
        <v>45776</v>
      </c>
      <c r="C27" s="44">
        <v>32760</v>
      </c>
      <c r="D27" s="43">
        <v>33260</v>
      </c>
      <c r="E27" s="42">
        <f t="shared" si="0"/>
        <v>33010</v>
      </c>
      <c r="F27" s="44">
        <v>33200</v>
      </c>
      <c r="G27" s="43">
        <v>33700</v>
      </c>
      <c r="H27" s="42">
        <f t="shared" si="1"/>
        <v>33450</v>
      </c>
      <c r="I27" s="44">
        <v>34695</v>
      </c>
      <c r="J27" s="43">
        <v>35695</v>
      </c>
      <c r="K27" s="42">
        <f t="shared" si="2"/>
        <v>35195</v>
      </c>
      <c r="L27" s="50">
        <v>33260</v>
      </c>
      <c r="M27" s="49">
        <v>1.3385</v>
      </c>
      <c r="N27" s="49">
        <v>1.1375999999999999</v>
      </c>
      <c r="O27" s="48">
        <v>142.74</v>
      </c>
      <c r="P27" s="41">
        <f t="shared" si="4"/>
        <v>21843.100601204089</v>
      </c>
      <c r="Q27" s="41">
        <f t="shared" si="5"/>
        <v>25177.437429958907</v>
      </c>
      <c r="R27" s="47">
        <f t="shared" si="3"/>
        <v>29236.990154711675</v>
      </c>
      <c r="S27" s="46">
        <v>1.3389</v>
      </c>
    </row>
    <row r="28" spans="2:19" x14ac:dyDescent="0.2">
      <c r="B28" s="45">
        <v>45777</v>
      </c>
      <c r="C28" s="44">
        <v>32760</v>
      </c>
      <c r="D28" s="43">
        <v>33260</v>
      </c>
      <c r="E28" s="42">
        <f t="shared" si="0"/>
        <v>33010</v>
      </c>
      <c r="F28" s="44">
        <v>33200</v>
      </c>
      <c r="G28" s="43">
        <v>33700</v>
      </c>
      <c r="H28" s="42">
        <f t="shared" si="1"/>
        <v>33450</v>
      </c>
      <c r="I28" s="44">
        <v>34690</v>
      </c>
      <c r="J28" s="43">
        <v>35690</v>
      </c>
      <c r="K28" s="42">
        <f t="shared" si="2"/>
        <v>35190</v>
      </c>
      <c r="L28" s="50">
        <v>33260</v>
      </c>
      <c r="M28" s="49">
        <v>1.3357000000000001</v>
      </c>
      <c r="N28" s="49">
        <v>1.1374</v>
      </c>
      <c r="O28" s="48">
        <v>143.02000000000001</v>
      </c>
      <c r="P28" s="41">
        <f t="shared" si="4"/>
        <v>21892.738770956916</v>
      </c>
      <c r="Q28" s="41">
        <f t="shared" si="5"/>
        <v>25230.216365950437</v>
      </c>
      <c r="R28" s="47">
        <f t="shared" si="3"/>
        <v>29242.131176367155</v>
      </c>
      <c r="S28" s="46">
        <v>1.3362000000000001</v>
      </c>
    </row>
    <row r="29" spans="2:19" x14ac:dyDescent="0.2">
      <c r="B29" s="40" t="s">
        <v>11</v>
      </c>
      <c r="C29" s="39">
        <f>ROUND(AVERAGE(C9:C28),2)</f>
        <v>32831</v>
      </c>
      <c r="D29" s="38">
        <f>ROUND(AVERAGE(D9:D28),2)</f>
        <v>33331</v>
      </c>
      <c r="E29" s="37">
        <f>ROUND(AVERAGE(C29:D29),2)</f>
        <v>33081</v>
      </c>
      <c r="F29" s="39">
        <f>ROUND(AVERAGE(F9:F28),2)</f>
        <v>33249</v>
      </c>
      <c r="G29" s="38">
        <f>ROUND(AVERAGE(G9:G28),2)</f>
        <v>33749</v>
      </c>
      <c r="H29" s="37">
        <f>ROUND(AVERAGE(F29:G29),2)</f>
        <v>33499</v>
      </c>
      <c r="I29" s="39">
        <f>ROUND(AVERAGE(I9:I28),2)</f>
        <v>34808.5</v>
      </c>
      <c r="J29" s="38">
        <f>ROUND(AVERAGE(J9:J28),2)</f>
        <v>35808.5</v>
      </c>
      <c r="K29" s="37">
        <f>ROUND(AVERAGE(I29:J29),2)</f>
        <v>35308.5</v>
      </c>
      <c r="L29" s="36">
        <f>ROUND(AVERAGE(L9:L28),2)</f>
        <v>33331</v>
      </c>
      <c r="M29" s="35">
        <f>ROUND(AVERAGE(M9:M28),4)</f>
        <v>1.3136000000000001</v>
      </c>
      <c r="N29" s="34">
        <f>ROUND(AVERAGE(N9:N28),4)</f>
        <v>1.1211</v>
      </c>
      <c r="O29" s="167">
        <f>ROUND(AVERAGE(O9:O28),2)</f>
        <v>144.22</v>
      </c>
      <c r="P29" s="33">
        <f>AVERAGE(P9:P28)</f>
        <v>22654.506990129274</v>
      </c>
      <c r="Q29" s="33">
        <f>AVERAGE(Q9:Q28)</f>
        <v>25699.187044036975</v>
      </c>
      <c r="R29" s="33">
        <f>AVERAGE(R9:R28)</f>
        <v>29742.535705165654</v>
      </c>
      <c r="S29" s="32">
        <f>AVERAGE(S9:S28)</f>
        <v>1.3137599999999998</v>
      </c>
    </row>
    <row r="30" spans="2:19" x14ac:dyDescent="0.2">
      <c r="B30" s="31" t="s">
        <v>12</v>
      </c>
      <c r="C30" s="30">
        <f t="shared" ref="C30:S30" si="6">MAX(C9:C28)</f>
        <v>33100</v>
      </c>
      <c r="D30" s="29">
        <f t="shared" si="6"/>
        <v>33600</v>
      </c>
      <c r="E30" s="28">
        <f t="shared" si="6"/>
        <v>33350</v>
      </c>
      <c r="F30" s="30">
        <f t="shared" si="6"/>
        <v>33465</v>
      </c>
      <c r="G30" s="29">
        <f t="shared" si="6"/>
        <v>33965</v>
      </c>
      <c r="H30" s="28">
        <f t="shared" si="6"/>
        <v>33715</v>
      </c>
      <c r="I30" s="30">
        <f t="shared" si="6"/>
        <v>35095</v>
      </c>
      <c r="J30" s="29">
        <f t="shared" si="6"/>
        <v>36095</v>
      </c>
      <c r="K30" s="28">
        <f t="shared" si="6"/>
        <v>35595</v>
      </c>
      <c r="L30" s="27">
        <f t="shared" si="6"/>
        <v>33600</v>
      </c>
      <c r="M30" s="26">
        <f t="shared" si="6"/>
        <v>1.3385</v>
      </c>
      <c r="N30" s="25">
        <f t="shared" si="6"/>
        <v>1.1486000000000001</v>
      </c>
      <c r="O30" s="24">
        <f t="shared" si="6"/>
        <v>149.22</v>
      </c>
      <c r="P30" s="23">
        <f t="shared" si="6"/>
        <v>24174.268502823234</v>
      </c>
      <c r="Q30" s="23">
        <f t="shared" si="6"/>
        <v>26381.712854235164</v>
      </c>
      <c r="R30" s="23">
        <f t="shared" si="6"/>
        <v>31163.049526989427</v>
      </c>
      <c r="S30" s="22">
        <f t="shared" si="6"/>
        <v>1.3389</v>
      </c>
    </row>
    <row r="31" spans="2:19" ht="13.5" thickBot="1" x14ac:dyDescent="0.25">
      <c r="B31" s="21" t="s">
        <v>13</v>
      </c>
      <c r="C31" s="20">
        <f t="shared" ref="C31:S31" si="7">MIN(C9:C28)</f>
        <v>32760</v>
      </c>
      <c r="D31" s="19">
        <f t="shared" si="7"/>
        <v>33260</v>
      </c>
      <c r="E31" s="18">
        <f t="shared" si="7"/>
        <v>33010</v>
      </c>
      <c r="F31" s="20">
        <f t="shared" si="7"/>
        <v>33200</v>
      </c>
      <c r="G31" s="19">
        <f t="shared" si="7"/>
        <v>33700</v>
      </c>
      <c r="H31" s="18">
        <f t="shared" si="7"/>
        <v>33450</v>
      </c>
      <c r="I31" s="20">
        <f t="shared" si="7"/>
        <v>34690</v>
      </c>
      <c r="J31" s="19">
        <f t="shared" si="7"/>
        <v>35690</v>
      </c>
      <c r="K31" s="18">
        <f t="shared" si="7"/>
        <v>35190</v>
      </c>
      <c r="L31" s="17">
        <f t="shared" si="7"/>
        <v>33260</v>
      </c>
      <c r="M31" s="16">
        <f t="shared" si="7"/>
        <v>1.2774000000000001</v>
      </c>
      <c r="N31" s="15">
        <f t="shared" si="7"/>
        <v>1.0782</v>
      </c>
      <c r="O31" s="14">
        <f t="shared" si="7"/>
        <v>140.26</v>
      </c>
      <c r="P31" s="13">
        <f t="shared" si="7"/>
        <v>21645.231813143884</v>
      </c>
      <c r="Q31" s="13">
        <f t="shared" si="7"/>
        <v>25177.437429958907</v>
      </c>
      <c r="R31" s="13">
        <f t="shared" si="7"/>
        <v>28956.99111962389</v>
      </c>
      <c r="S31" s="12">
        <f t="shared" si="7"/>
        <v>1.2775000000000001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Copper</vt:lpstr>
      <vt:lpstr>Aluminium Alloy</vt:lpstr>
      <vt:lpstr>NA Alloy</vt:lpstr>
      <vt:lpstr>Primary Aluminium</vt:lpstr>
      <vt:lpstr>Zinc</vt:lpstr>
      <vt:lpstr>Lead</vt:lpstr>
      <vt:lpstr>Tin</vt:lpstr>
      <vt:lpstr>Nickel</vt:lpstr>
      <vt:lpstr>Cobalt</vt:lpstr>
      <vt:lpstr>ABR</vt:lpstr>
      <vt:lpstr>ABR Avg</vt:lpstr>
      <vt:lpstr>Averages Inc. Euro Eq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LMEprice Averages Export for Global Steel</dc:title>
  <dc:creator>kiran.kaur</dc:creator>
  <cp:lastModifiedBy>Patrick Heisch</cp:lastModifiedBy>
  <cp:lastPrinted>2011-08-25T10:07:39Z</cp:lastPrinted>
  <dcterms:created xsi:type="dcterms:W3CDTF">2012-05-31T12:49:12Z</dcterms:created>
  <dcterms:modified xsi:type="dcterms:W3CDTF">2025-05-01T14:26:40Z</dcterms:modified>
</cp:coreProperties>
</file>