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etalquote\LME\LME Average Official Prices\2023\"/>
    </mc:Choice>
  </mc:AlternateContent>
  <xr:revisionPtr revIDLastSave="0" documentId="8_{FDA8A9C2-0DAB-45DC-88BF-70DB4BB31206}" xr6:coauthVersionLast="47" xr6:coauthVersionMax="47" xr10:uidLastSave="{00000000-0000-0000-0000-000000000000}"/>
  <bookViews>
    <workbookView xWindow="-120" yWindow="-120" windowWidth="25440" windowHeight="15270" tabRatio="993" xr2:uid="{00000000-000D-0000-FFFF-FFFF00000000}"/>
  </bookViews>
  <sheets>
    <sheet name="Copper" sheetId="1" r:id="rId1"/>
    <sheet name="Aluminium Alloy" sheetId="2" r:id="rId2"/>
    <sheet name="NA Alloy" sheetId="3" r:id="rId3"/>
    <sheet name="Primary Aluminium" sheetId="4" r:id="rId4"/>
    <sheet name="Zinc" sheetId="5" r:id="rId5"/>
    <sheet name="Lead" sheetId="6" r:id="rId6"/>
    <sheet name="Tin" sheetId="7" r:id="rId7"/>
    <sheet name="Nickel" sheetId="8" r:id="rId8"/>
    <sheet name="Cobalt" sheetId="10" r:id="rId9"/>
    <sheet name="ABR" sheetId="12" r:id="rId10"/>
    <sheet name="ABR Avg" sheetId="13" r:id="rId11"/>
    <sheet name="Averages Inc. Euro Eq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3" l="1"/>
  <c r="C18" i="13"/>
  <c r="C17" i="13"/>
  <c r="J30" i="12"/>
  <c r="G30" i="12"/>
  <c r="D30" i="12"/>
  <c r="J29" i="12"/>
  <c r="G29" i="12"/>
  <c r="D29" i="12"/>
  <c r="J28" i="12"/>
  <c r="E11" i="13" s="1"/>
  <c r="G28" i="12"/>
  <c r="D11" i="13" s="1"/>
  <c r="D28" i="12"/>
  <c r="C11" i="13" s="1"/>
  <c r="I27" i="12"/>
  <c r="F27" i="12"/>
  <c r="I26" i="12"/>
  <c r="F26" i="12"/>
  <c r="I25" i="12"/>
  <c r="F25" i="12"/>
  <c r="I24" i="12"/>
  <c r="F24" i="12"/>
  <c r="I23" i="12"/>
  <c r="F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I8" i="12"/>
  <c r="F8" i="12"/>
  <c r="S31" i="10"/>
  <c r="Q31" i="10"/>
  <c r="P31" i="10"/>
  <c r="O31" i="10"/>
  <c r="N31" i="10"/>
  <c r="M31" i="10"/>
  <c r="L31" i="10"/>
  <c r="J31" i="10"/>
  <c r="I31" i="10"/>
  <c r="G31" i="10"/>
  <c r="F31" i="10"/>
  <c r="D31" i="10"/>
  <c r="C31" i="10"/>
  <c r="S30" i="10"/>
  <c r="Q30" i="10"/>
  <c r="P30" i="10"/>
  <c r="O30" i="10"/>
  <c r="N30" i="10"/>
  <c r="M30" i="10"/>
  <c r="L30" i="10"/>
  <c r="J30" i="10"/>
  <c r="I30" i="10"/>
  <c r="G30" i="10"/>
  <c r="F30" i="10"/>
  <c r="D30" i="10"/>
  <c r="C30" i="10"/>
  <c r="S29" i="10"/>
  <c r="Q29" i="10"/>
  <c r="P29" i="10"/>
  <c r="O29" i="10"/>
  <c r="N29" i="10"/>
  <c r="M29" i="10"/>
  <c r="L29" i="10"/>
  <c r="J29" i="10"/>
  <c r="I29" i="10"/>
  <c r="K29" i="10" s="1"/>
  <c r="G29" i="10"/>
  <c r="F29" i="10"/>
  <c r="D29" i="10"/>
  <c r="C29" i="10"/>
  <c r="R28" i="10"/>
  <c r="K28" i="10"/>
  <c r="H28" i="10"/>
  <c r="E28" i="10"/>
  <c r="R27" i="10"/>
  <c r="K27" i="10"/>
  <c r="H27" i="10"/>
  <c r="E27" i="10"/>
  <c r="R26" i="10"/>
  <c r="K26" i="10"/>
  <c r="H26" i="10"/>
  <c r="E26" i="10"/>
  <c r="R25" i="10"/>
  <c r="K25" i="10"/>
  <c r="H25" i="10"/>
  <c r="E25" i="10"/>
  <c r="R24" i="10"/>
  <c r="K24" i="10"/>
  <c r="H24" i="10"/>
  <c r="E24" i="10"/>
  <c r="R23" i="10"/>
  <c r="K23" i="10"/>
  <c r="H23" i="10"/>
  <c r="E23" i="10"/>
  <c r="R22" i="10"/>
  <c r="K22" i="10"/>
  <c r="H22" i="10"/>
  <c r="E22" i="10"/>
  <c r="R21" i="10"/>
  <c r="K21" i="10"/>
  <c r="H21" i="10"/>
  <c r="E21" i="10"/>
  <c r="R20" i="10"/>
  <c r="K20" i="10"/>
  <c r="H20" i="10"/>
  <c r="E20" i="10"/>
  <c r="R19" i="10"/>
  <c r="K19" i="10"/>
  <c r="H19" i="10"/>
  <c r="E19" i="10"/>
  <c r="R18" i="10"/>
  <c r="K18" i="10"/>
  <c r="H18" i="10"/>
  <c r="E18" i="10"/>
  <c r="R17" i="10"/>
  <c r="K17" i="10"/>
  <c r="H17" i="10"/>
  <c r="E17" i="10"/>
  <c r="R16" i="10"/>
  <c r="K16" i="10"/>
  <c r="H16" i="10"/>
  <c r="E16" i="10"/>
  <c r="R15" i="10"/>
  <c r="K15" i="10"/>
  <c r="H15" i="10"/>
  <c r="E15" i="10"/>
  <c r="R14" i="10"/>
  <c r="K14" i="10"/>
  <c r="H14" i="10"/>
  <c r="E14" i="10"/>
  <c r="R13" i="10"/>
  <c r="K13" i="10"/>
  <c r="H13" i="10"/>
  <c r="E13" i="10"/>
  <c r="R12" i="10"/>
  <c r="K12" i="10"/>
  <c r="H12" i="10"/>
  <c r="E12" i="10"/>
  <c r="R11" i="10"/>
  <c r="R29" i="10" s="1"/>
  <c r="K11" i="10"/>
  <c r="H11" i="10"/>
  <c r="H31" i="10" s="1"/>
  <c r="E11" i="10"/>
  <c r="R10" i="10"/>
  <c r="K10" i="10"/>
  <c r="H10" i="10"/>
  <c r="E10" i="10"/>
  <c r="R9" i="10"/>
  <c r="K9" i="10"/>
  <c r="H9" i="10"/>
  <c r="E9" i="10"/>
  <c r="Y31" i="8"/>
  <c r="W31" i="8"/>
  <c r="V31" i="8"/>
  <c r="U31" i="8"/>
  <c r="T31" i="8"/>
  <c r="S31" i="8"/>
  <c r="R31" i="8"/>
  <c r="P31" i="8"/>
  <c r="O31" i="8"/>
  <c r="M31" i="8"/>
  <c r="L31" i="8"/>
  <c r="J31" i="8"/>
  <c r="I31" i="8"/>
  <c r="G31" i="8"/>
  <c r="F31" i="8"/>
  <c r="D31" i="8"/>
  <c r="C31" i="8"/>
  <c r="Y30" i="8"/>
  <c r="W30" i="8"/>
  <c r="V30" i="8"/>
  <c r="U30" i="8"/>
  <c r="T30" i="8"/>
  <c r="S30" i="8"/>
  <c r="R30" i="8"/>
  <c r="P30" i="8"/>
  <c r="O30" i="8"/>
  <c r="M30" i="8"/>
  <c r="L30" i="8"/>
  <c r="J30" i="8"/>
  <c r="I30" i="8"/>
  <c r="G30" i="8"/>
  <c r="F30" i="8"/>
  <c r="D30" i="8"/>
  <c r="C30" i="8"/>
  <c r="Y29" i="8"/>
  <c r="W29" i="8"/>
  <c r="V29" i="8"/>
  <c r="U29" i="8"/>
  <c r="T29" i="8"/>
  <c r="S29" i="8"/>
  <c r="R29" i="8"/>
  <c r="P29" i="8"/>
  <c r="Q29" i="8" s="1"/>
  <c r="O29" i="8"/>
  <c r="M29" i="8"/>
  <c r="N29" i="8" s="1"/>
  <c r="L29" i="8"/>
  <c r="J29" i="8"/>
  <c r="I29" i="8"/>
  <c r="G29" i="8"/>
  <c r="F29" i="8"/>
  <c r="D29" i="8"/>
  <c r="E29" i="8" s="1"/>
  <c r="C29" i="8"/>
  <c r="X28" i="8"/>
  <c r="Q28" i="8"/>
  <c r="N28" i="8"/>
  <c r="K28" i="8"/>
  <c r="H28" i="8"/>
  <c r="E28" i="8"/>
  <c r="X27" i="8"/>
  <c r="Q27" i="8"/>
  <c r="N27" i="8"/>
  <c r="K27" i="8"/>
  <c r="H27" i="8"/>
  <c r="E27" i="8"/>
  <c r="X26" i="8"/>
  <c r="Q26" i="8"/>
  <c r="N26" i="8"/>
  <c r="K26" i="8"/>
  <c r="H26" i="8"/>
  <c r="E26" i="8"/>
  <c r="X25" i="8"/>
  <c r="Q25" i="8"/>
  <c r="N25" i="8"/>
  <c r="K25" i="8"/>
  <c r="H25" i="8"/>
  <c r="E25" i="8"/>
  <c r="X24" i="8"/>
  <c r="Q24" i="8"/>
  <c r="N24" i="8"/>
  <c r="K24" i="8"/>
  <c r="H24" i="8"/>
  <c r="E24" i="8"/>
  <c r="X23" i="8"/>
  <c r="Q23" i="8"/>
  <c r="N23" i="8"/>
  <c r="K23" i="8"/>
  <c r="H23" i="8"/>
  <c r="E23" i="8"/>
  <c r="X22" i="8"/>
  <c r="Q22" i="8"/>
  <c r="N22" i="8"/>
  <c r="K22" i="8"/>
  <c r="H22" i="8"/>
  <c r="E22" i="8"/>
  <c r="X21" i="8"/>
  <c r="Q21" i="8"/>
  <c r="N21" i="8"/>
  <c r="K21" i="8"/>
  <c r="H21" i="8"/>
  <c r="E21" i="8"/>
  <c r="X20" i="8"/>
  <c r="Q20" i="8"/>
  <c r="N20" i="8"/>
  <c r="K20" i="8"/>
  <c r="H20" i="8"/>
  <c r="E20" i="8"/>
  <c r="X19" i="8"/>
  <c r="Q19" i="8"/>
  <c r="N19" i="8"/>
  <c r="K19" i="8"/>
  <c r="H19" i="8"/>
  <c r="E19" i="8"/>
  <c r="X18" i="8"/>
  <c r="Q18" i="8"/>
  <c r="N18" i="8"/>
  <c r="K18" i="8"/>
  <c r="H18" i="8"/>
  <c r="E18" i="8"/>
  <c r="X17" i="8"/>
  <c r="Q17" i="8"/>
  <c r="N17" i="8"/>
  <c r="K17" i="8"/>
  <c r="H17" i="8"/>
  <c r="E17" i="8"/>
  <c r="X16" i="8"/>
  <c r="Q16" i="8"/>
  <c r="N16" i="8"/>
  <c r="K16" i="8"/>
  <c r="H16" i="8"/>
  <c r="E16" i="8"/>
  <c r="X15" i="8"/>
  <c r="Q15" i="8"/>
  <c r="N15" i="8"/>
  <c r="K15" i="8"/>
  <c r="H15" i="8"/>
  <c r="E15" i="8"/>
  <c r="X14" i="8"/>
  <c r="Q14" i="8"/>
  <c r="N14" i="8"/>
  <c r="K14" i="8"/>
  <c r="H14" i="8"/>
  <c r="E14" i="8"/>
  <c r="X13" i="8"/>
  <c r="Q13" i="8"/>
  <c r="N13" i="8"/>
  <c r="K13" i="8"/>
  <c r="H13" i="8"/>
  <c r="E13" i="8"/>
  <c r="X12" i="8"/>
  <c r="Q12" i="8"/>
  <c r="N12" i="8"/>
  <c r="K12" i="8"/>
  <c r="H12" i="8"/>
  <c r="E12" i="8"/>
  <c r="X11" i="8"/>
  <c r="Q11" i="8"/>
  <c r="N11" i="8"/>
  <c r="K11" i="8"/>
  <c r="H11" i="8"/>
  <c r="E11" i="8"/>
  <c r="X10" i="8"/>
  <c r="Q10" i="8"/>
  <c r="N10" i="8"/>
  <c r="K10" i="8"/>
  <c r="H10" i="8"/>
  <c r="E10" i="8"/>
  <c r="X9" i="8"/>
  <c r="Q9" i="8"/>
  <c r="Q31" i="8" s="1"/>
  <c r="N9" i="8"/>
  <c r="N30" i="8" s="1"/>
  <c r="K9" i="8"/>
  <c r="H9" i="8"/>
  <c r="H31" i="8" s="1"/>
  <c r="E9" i="8"/>
  <c r="E31" i="8" s="1"/>
  <c r="S31" i="7"/>
  <c r="Q31" i="7"/>
  <c r="P31" i="7"/>
  <c r="O31" i="7"/>
  <c r="N31" i="7"/>
  <c r="M31" i="7"/>
  <c r="L31" i="7"/>
  <c r="J31" i="7"/>
  <c r="I31" i="7"/>
  <c r="G31" i="7"/>
  <c r="F31" i="7"/>
  <c r="D31" i="7"/>
  <c r="C31" i="7"/>
  <c r="S30" i="7"/>
  <c r="Q30" i="7"/>
  <c r="P30" i="7"/>
  <c r="O30" i="7"/>
  <c r="N30" i="7"/>
  <c r="M30" i="7"/>
  <c r="L30" i="7"/>
  <c r="J30" i="7"/>
  <c r="I30" i="7"/>
  <c r="G30" i="7"/>
  <c r="F30" i="7"/>
  <c r="D30" i="7"/>
  <c r="C30" i="7"/>
  <c r="S29" i="7"/>
  <c r="Q29" i="7"/>
  <c r="P29" i="7"/>
  <c r="O29" i="7"/>
  <c r="N29" i="7"/>
  <c r="M29" i="7"/>
  <c r="L29" i="7"/>
  <c r="J29" i="7"/>
  <c r="K29" i="7" s="1"/>
  <c r="I29" i="7"/>
  <c r="G29" i="7"/>
  <c r="F29" i="7"/>
  <c r="D29" i="7"/>
  <c r="C29" i="7"/>
  <c r="R28" i="7"/>
  <c r="K28" i="7"/>
  <c r="H28" i="7"/>
  <c r="E28" i="7"/>
  <c r="R27" i="7"/>
  <c r="K27" i="7"/>
  <c r="H27" i="7"/>
  <c r="E27" i="7"/>
  <c r="R26" i="7"/>
  <c r="K26" i="7"/>
  <c r="H26" i="7"/>
  <c r="E26" i="7"/>
  <c r="R25" i="7"/>
  <c r="K25" i="7"/>
  <c r="H25" i="7"/>
  <c r="E25" i="7"/>
  <c r="R24" i="7"/>
  <c r="K24" i="7"/>
  <c r="H24" i="7"/>
  <c r="E24" i="7"/>
  <c r="R23" i="7"/>
  <c r="K23" i="7"/>
  <c r="H23" i="7"/>
  <c r="E23" i="7"/>
  <c r="R22" i="7"/>
  <c r="K22" i="7"/>
  <c r="H22" i="7"/>
  <c r="E22" i="7"/>
  <c r="R21" i="7"/>
  <c r="K21" i="7"/>
  <c r="H21" i="7"/>
  <c r="E21" i="7"/>
  <c r="R20" i="7"/>
  <c r="K20" i="7"/>
  <c r="H20" i="7"/>
  <c r="E20" i="7"/>
  <c r="R19" i="7"/>
  <c r="K19" i="7"/>
  <c r="H19" i="7"/>
  <c r="E19" i="7"/>
  <c r="R18" i="7"/>
  <c r="K18" i="7"/>
  <c r="H18" i="7"/>
  <c r="E18" i="7"/>
  <c r="R17" i="7"/>
  <c r="K17" i="7"/>
  <c r="H17" i="7"/>
  <c r="E17" i="7"/>
  <c r="R16" i="7"/>
  <c r="K16" i="7"/>
  <c r="H16" i="7"/>
  <c r="E16" i="7"/>
  <c r="R15" i="7"/>
  <c r="K15" i="7"/>
  <c r="H15" i="7"/>
  <c r="E15" i="7"/>
  <c r="R14" i="7"/>
  <c r="K14" i="7"/>
  <c r="H14" i="7"/>
  <c r="E14" i="7"/>
  <c r="R13" i="7"/>
  <c r="K13" i="7"/>
  <c r="H13" i="7"/>
  <c r="E13" i="7"/>
  <c r="R12" i="7"/>
  <c r="K12" i="7"/>
  <c r="H12" i="7"/>
  <c r="E12" i="7"/>
  <c r="R11" i="7"/>
  <c r="K11" i="7"/>
  <c r="H11" i="7"/>
  <c r="E11" i="7"/>
  <c r="R10" i="7"/>
  <c r="K10" i="7"/>
  <c r="H10" i="7"/>
  <c r="H30" i="7" s="1"/>
  <c r="E10" i="7"/>
  <c r="R9" i="7"/>
  <c r="R29" i="7" s="1"/>
  <c r="K9" i="7"/>
  <c r="H9" i="7"/>
  <c r="E9" i="7"/>
  <c r="Y31" i="6"/>
  <c r="W31" i="6"/>
  <c r="V31" i="6"/>
  <c r="U31" i="6"/>
  <c r="T31" i="6"/>
  <c r="S31" i="6"/>
  <c r="R31" i="6"/>
  <c r="P31" i="6"/>
  <c r="O31" i="6"/>
  <c r="M31" i="6"/>
  <c r="L31" i="6"/>
  <c r="J31" i="6"/>
  <c r="I31" i="6"/>
  <c r="G31" i="6"/>
  <c r="F31" i="6"/>
  <c r="D31" i="6"/>
  <c r="C31" i="6"/>
  <c r="Y30" i="6"/>
  <c r="W30" i="6"/>
  <c r="V30" i="6"/>
  <c r="U30" i="6"/>
  <c r="T30" i="6"/>
  <c r="S30" i="6"/>
  <c r="R30" i="6"/>
  <c r="P30" i="6"/>
  <c r="O30" i="6"/>
  <c r="M30" i="6"/>
  <c r="L30" i="6"/>
  <c r="J30" i="6"/>
  <c r="I30" i="6"/>
  <c r="G30" i="6"/>
  <c r="F30" i="6"/>
  <c r="D30" i="6"/>
  <c r="C30" i="6"/>
  <c r="Y29" i="6"/>
  <c r="W29" i="6"/>
  <c r="V29" i="6"/>
  <c r="U29" i="6"/>
  <c r="T29" i="6"/>
  <c r="S29" i="6"/>
  <c r="R29" i="6"/>
  <c r="P29" i="6"/>
  <c r="O29" i="6"/>
  <c r="Q29" i="6" s="1"/>
  <c r="M29" i="6"/>
  <c r="L29" i="6"/>
  <c r="J29" i="6"/>
  <c r="I29" i="6"/>
  <c r="G29" i="6"/>
  <c r="F29" i="6"/>
  <c r="D29" i="6"/>
  <c r="C29" i="6"/>
  <c r="X28" i="6"/>
  <c r="Q28" i="6"/>
  <c r="N28" i="6"/>
  <c r="K28" i="6"/>
  <c r="H28" i="6"/>
  <c r="E28" i="6"/>
  <c r="X27" i="6"/>
  <c r="Q27" i="6"/>
  <c r="N27" i="6"/>
  <c r="K27" i="6"/>
  <c r="H27" i="6"/>
  <c r="E27" i="6"/>
  <c r="X26" i="6"/>
  <c r="Q26" i="6"/>
  <c r="N26" i="6"/>
  <c r="K26" i="6"/>
  <c r="H26" i="6"/>
  <c r="E26" i="6"/>
  <c r="X25" i="6"/>
  <c r="Q25" i="6"/>
  <c r="N25" i="6"/>
  <c r="K25" i="6"/>
  <c r="H25" i="6"/>
  <c r="E25" i="6"/>
  <c r="X24" i="6"/>
  <c r="Q24" i="6"/>
  <c r="N24" i="6"/>
  <c r="K24" i="6"/>
  <c r="H24" i="6"/>
  <c r="E24" i="6"/>
  <c r="X23" i="6"/>
  <c r="Q23" i="6"/>
  <c r="N23" i="6"/>
  <c r="K23" i="6"/>
  <c r="H23" i="6"/>
  <c r="E23" i="6"/>
  <c r="X22" i="6"/>
  <c r="Q22" i="6"/>
  <c r="N22" i="6"/>
  <c r="K22" i="6"/>
  <c r="H22" i="6"/>
  <c r="E22" i="6"/>
  <c r="X21" i="6"/>
  <c r="Q21" i="6"/>
  <c r="N21" i="6"/>
  <c r="K21" i="6"/>
  <c r="H21" i="6"/>
  <c r="E21" i="6"/>
  <c r="X20" i="6"/>
  <c r="Q20" i="6"/>
  <c r="N20" i="6"/>
  <c r="K20" i="6"/>
  <c r="H20" i="6"/>
  <c r="E20" i="6"/>
  <c r="X19" i="6"/>
  <c r="Q19" i="6"/>
  <c r="N19" i="6"/>
  <c r="K19" i="6"/>
  <c r="H19" i="6"/>
  <c r="E19" i="6"/>
  <c r="X18" i="6"/>
  <c r="Q18" i="6"/>
  <c r="N18" i="6"/>
  <c r="K18" i="6"/>
  <c r="H18" i="6"/>
  <c r="E18" i="6"/>
  <c r="X17" i="6"/>
  <c r="Q17" i="6"/>
  <c r="N17" i="6"/>
  <c r="K17" i="6"/>
  <c r="H17" i="6"/>
  <c r="E17" i="6"/>
  <c r="X16" i="6"/>
  <c r="Q16" i="6"/>
  <c r="N16" i="6"/>
  <c r="K16" i="6"/>
  <c r="H16" i="6"/>
  <c r="E16" i="6"/>
  <c r="X15" i="6"/>
  <c r="Q15" i="6"/>
  <c r="N15" i="6"/>
  <c r="K15" i="6"/>
  <c r="H15" i="6"/>
  <c r="E15" i="6"/>
  <c r="X14" i="6"/>
  <c r="Q14" i="6"/>
  <c r="N14" i="6"/>
  <c r="K14" i="6"/>
  <c r="H14" i="6"/>
  <c r="E14" i="6"/>
  <c r="X13" i="6"/>
  <c r="Q13" i="6"/>
  <c r="N13" i="6"/>
  <c r="K13" i="6"/>
  <c r="H13" i="6"/>
  <c r="E13" i="6"/>
  <c r="X12" i="6"/>
  <c r="Q12" i="6"/>
  <c r="N12" i="6"/>
  <c r="K12" i="6"/>
  <c r="H12" i="6"/>
  <c r="E12" i="6"/>
  <c r="X11" i="6"/>
  <c r="Q11" i="6"/>
  <c r="N11" i="6"/>
  <c r="K11" i="6"/>
  <c r="H11" i="6"/>
  <c r="E11" i="6"/>
  <c r="X10" i="6"/>
  <c r="X29" i="6" s="1"/>
  <c r="Q10" i="6"/>
  <c r="Q31" i="6" s="1"/>
  <c r="N10" i="6"/>
  <c r="K10" i="6"/>
  <c r="H10" i="6"/>
  <c r="E10" i="6"/>
  <c r="X9" i="6"/>
  <c r="Q9" i="6"/>
  <c r="Q30" i="6" s="1"/>
  <c r="N9" i="6"/>
  <c r="K9" i="6"/>
  <c r="H9" i="6"/>
  <c r="E9" i="6"/>
  <c r="Y31" i="5"/>
  <c r="W31" i="5"/>
  <c r="V31" i="5"/>
  <c r="U31" i="5"/>
  <c r="T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W30" i="5"/>
  <c r="V30" i="5"/>
  <c r="U30" i="5"/>
  <c r="T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W29" i="5"/>
  <c r="V29" i="5"/>
  <c r="U29" i="5"/>
  <c r="T29" i="5"/>
  <c r="S29" i="5"/>
  <c r="R29" i="5"/>
  <c r="P29" i="5"/>
  <c r="O29" i="5"/>
  <c r="Q29" i="5" s="1"/>
  <c r="M29" i="5"/>
  <c r="L29" i="5"/>
  <c r="J29" i="5"/>
  <c r="I29" i="5"/>
  <c r="G29" i="5"/>
  <c r="F29" i="5"/>
  <c r="D29" i="5"/>
  <c r="C29" i="5"/>
  <c r="E29" i="5" s="1"/>
  <c r="X28" i="5"/>
  <c r="Q28" i="5"/>
  <c r="N28" i="5"/>
  <c r="K28" i="5"/>
  <c r="H28" i="5"/>
  <c r="E28" i="5"/>
  <c r="X27" i="5"/>
  <c r="Q27" i="5"/>
  <c r="N27" i="5"/>
  <c r="K27" i="5"/>
  <c r="H27" i="5"/>
  <c r="E27" i="5"/>
  <c r="X26" i="5"/>
  <c r="Q26" i="5"/>
  <c r="N26" i="5"/>
  <c r="K26" i="5"/>
  <c r="H26" i="5"/>
  <c r="E26" i="5"/>
  <c r="X25" i="5"/>
  <c r="Q25" i="5"/>
  <c r="N25" i="5"/>
  <c r="K25" i="5"/>
  <c r="H25" i="5"/>
  <c r="E25" i="5"/>
  <c r="X24" i="5"/>
  <c r="Q24" i="5"/>
  <c r="N24" i="5"/>
  <c r="K24" i="5"/>
  <c r="H24" i="5"/>
  <c r="E24" i="5"/>
  <c r="X23" i="5"/>
  <c r="Q23" i="5"/>
  <c r="N23" i="5"/>
  <c r="K23" i="5"/>
  <c r="H23" i="5"/>
  <c r="E23" i="5"/>
  <c r="X22" i="5"/>
  <c r="Q22" i="5"/>
  <c r="N22" i="5"/>
  <c r="K22" i="5"/>
  <c r="H22" i="5"/>
  <c r="E22" i="5"/>
  <c r="X21" i="5"/>
  <c r="Q21" i="5"/>
  <c r="N21" i="5"/>
  <c r="K21" i="5"/>
  <c r="H21" i="5"/>
  <c r="E21" i="5"/>
  <c r="X20" i="5"/>
  <c r="Q20" i="5"/>
  <c r="N20" i="5"/>
  <c r="K20" i="5"/>
  <c r="H20" i="5"/>
  <c r="E20" i="5"/>
  <c r="X19" i="5"/>
  <c r="Q19" i="5"/>
  <c r="N19" i="5"/>
  <c r="K19" i="5"/>
  <c r="H19" i="5"/>
  <c r="E19" i="5"/>
  <c r="X18" i="5"/>
  <c r="Q18" i="5"/>
  <c r="N18" i="5"/>
  <c r="K18" i="5"/>
  <c r="H18" i="5"/>
  <c r="E18" i="5"/>
  <c r="X17" i="5"/>
  <c r="Q17" i="5"/>
  <c r="N17" i="5"/>
  <c r="K17" i="5"/>
  <c r="H17" i="5"/>
  <c r="E17" i="5"/>
  <c r="X16" i="5"/>
  <c r="Q16" i="5"/>
  <c r="N16" i="5"/>
  <c r="K16" i="5"/>
  <c r="H16" i="5"/>
  <c r="E16" i="5"/>
  <c r="X15" i="5"/>
  <c r="Q15" i="5"/>
  <c r="N15" i="5"/>
  <c r="K15" i="5"/>
  <c r="H15" i="5"/>
  <c r="E15" i="5"/>
  <c r="X14" i="5"/>
  <c r="Q14" i="5"/>
  <c r="N14" i="5"/>
  <c r="K14" i="5"/>
  <c r="H14" i="5"/>
  <c r="E14" i="5"/>
  <c r="X13" i="5"/>
  <c r="Q13" i="5"/>
  <c r="N13" i="5"/>
  <c r="K13" i="5"/>
  <c r="H13" i="5"/>
  <c r="E13" i="5"/>
  <c r="X12" i="5"/>
  <c r="Q12" i="5"/>
  <c r="N12" i="5"/>
  <c r="K12" i="5"/>
  <c r="H12" i="5"/>
  <c r="E12" i="5"/>
  <c r="X11" i="5"/>
  <c r="Q11" i="5"/>
  <c r="N11" i="5"/>
  <c r="K11" i="5"/>
  <c r="H11" i="5"/>
  <c r="E11" i="5"/>
  <c r="X10" i="5"/>
  <c r="Q10" i="5"/>
  <c r="Q30" i="5" s="1"/>
  <c r="N10" i="5"/>
  <c r="K10" i="5"/>
  <c r="H10" i="5"/>
  <c r="E10" i="5"/>
  <c r="X9" i="5"/>
  <c r="X29" i="5" s="1"/>
  <c r="Q9" i="5"/>
  <c r="N9" i="5"/>
  <c r="K9" i="5"/>
  <c r="K30" i="5" s="1"/>
  <c r="H9" i="5"/>
  <c r="H30" i="5" s="1"/>
  <c r="E9" i="5"/>
  <c r="E30" i="5" s="1"/>
  <c r="Y31" i="4"/>
  <c r="W31" i="4"/>
  <c r="V31" i="4"/>
  <c r="U31" i="4"/>
  <c r="T31" i="4"/>
  <c r="S31" i="4"/>
  <c r="R31" i="4"/>
  <c r="P31" i="4"/>
  <c r="O31" i="4"/>
  <c r="M31" i="4"/>
  <c r="L31" i="4"/>
  <c r="K31" i="4"/>
  <c r="J31" i="4"/>
  <c r="I31" i="4"/>
  <c r="G31" i="4"/>
  <c r="F31" i="4"/>
  <c r="D31" i="4"/>
  <c r="C31" i="4"/>
  <c r="Y30" i="4"/>
  <c r="W30" i="4"/>
  <c r="V30" i="4"/>
  <c r="U30" i="4"/>
  <c r="T30" i="4"/>
  <c r="S30" i="4"/>
  <c r="R30" i="4"/>
  <c r="P30" i="4"/>
  <c r="O30" i="4"/>
  <c r="M30" i="4"/>
  <c r="L30" i="4"/>
  <c r="J30" i="4"/>
  <c r="I30" i="4"/>
  <c r="G30" i="4"/>
  <c r="F30" i="4"/>
  <c r="D30" i="4"/>
  <c r="C30" i="4"/>
  <c r="Y29" i="4"/>
  <c r="W29" i="4"/>
  <c r="V29" i="4"/>
  <c r="U29" i="4"/>
  <c r="T29" i="4"/>
  <c r="S29" i="4"/>
  <c r="R29" i="4"/>
  <c r="P29" i="4"/>
  <c r="O29" i="4"/>
  <c r="Q29" i="4" s="1"/>
  <c r="M29" i="4"/>
  <c r="L29" i="4"/>
  <c r="J29" i="4"/>
  <c r="I29" i="4"/>
  <c r="K29" i="4" s="1"/>
  <c r="G29" i="4"/>
  <c r="F29" i="4"/>
  <c r="H29" i="4" s="1"/>
  <c r="D29" i="4"/>
  <c r="C29" i="4"/>
  <c r="E29" i="4" s="1"/>
  <c r="X28" i="4"/>
  <c r="Q28" i="4"/>
  <c r="N28" i="4"/>
  <c r="K28" i="4"/>
  <c r="H28" i="4"/>
  <c r="E28" i="4"/>
  <c r="X27" i="4"/>
  <c r="Q27" i="4"/>
  <c r="N27" i="4"/>
  <c r="K27" i="4"/>
  <c r="H27" i="4"/>
  <c r="E27" i="4"/>
  <c r="X26" i="4"/>
  <c r="Q26" i="4"/>
  <c r="N26" i="4"/>
  <c r="K26" i="4"/>
  <c r="H26" i="4"/>
  <c r="E26" i="4"/>
  <c r="X25" i="4"/>
  <c r="Q25" i="4"/>
  <c r="N25" i="4"/>
  <c r="K25" i="4"/>
  <c r="H25" i="4"/>
  <c r="E25" i="4"/>
  <c r="X24" i="4"/>
  <c r="Q24" i="4"/>
  <c r="N24" i="4"/>
  <c r="K24" i="4"/>
  <c r="H24" i="4"/>
  <c r="E24" i="4"/>
  <c r="X23" i="4"/>
  <c r="Q23" i="4"/>
  <c r="N23" i="4"/>
  <c r="K23" i="4"/>
  <c r="H23" i="4"/>
  <c r="E23" i="4"/>
  <c r="X22" i="4"/>
  <c r="Q22" i="4"/>
  <c r="N22" i="4"/>
  <c r="K22" i="4"/>
  <c r="H22" i="4"/>
  <c r="E22" i="4"/>
  <c r="X21" i="4"/>
  <c r="Q21" i="4"/>
  <c r="N21" i="4"/>
  <c r="K21" i="4"/>
  <c r="H21" i="4"/>
  <c r="E21" i="4"/>
  <c r="X20" i="4"/>
  <c r="Q20" i="4"/>
  <c r="N20" i="4"/>
  <c r="K20" i="4"/>
  <c r="H20" i="4"/>
  <c r="E20" i="4"/>
  <c r="X19" i="4"/>
  <c r="Q19" i="4"/>
  <c r="N19" i="4"/>
  <c r="K19" i="4"/>
  <c r="H19" i="4"/>
  <c r="E19" i="4"/>
  <c r="X18" i="4"/>
  <c r="Q18" i="4"/>
  <c r="N18" i="4"/>
  <c r="K18" i="4"/>
  <c r="H18" i="4"/>
  <c r="E18" i="4"/>
  <c r="X17" i="4"/>
  <c r="Q17" i="4"/>
  <c r="N17" i="4"/>
  <c r="K17" i="4"/>
  <c r="H17" i="4"/>
  <c r="E17" i="4"/>
  <c r="X16" i="4"/>
  <c r="Q16" i="4"/>
  <c r="N16" i="4"/>
  <c r="K16" i="4"/>
  <c r="H16" i="4"/>
  <c r="E16" i="4"/>
  <c r="X15" i="4"/>
  <c r="Q15" i="4"/>
  <c r="N15" i="4"/>
  <c r="K15" i="4"/>
  <c r="H15" i="4"/>
  <c r="E15" i="4"/>
  <c r="X14" i="4"/>
  <c r="Q14" i="4"/>
  <c r="N14" i="4"/>
  <c r="K14" i="4"/>
  <c r="H14" i="4"/>
  <c r="E14" i="4"/>
  <c r="X13" i="4"/>
  <c r="Q13" i="4"/>
  <c r="N13" i="4"/>
  <c r="K13" i="4"/>
  <c r="H13" i="4"/>
  <c r="E13" i="4"/>
  <c r="X12" i="4"/>
  <c r="Q12" i="4"/>
  <c r="N12" i="4"/>
  <c r="K12" i="4"/>
  <c r="H12" i="4"/>
  <c r="E12" i="4"/>
  <c r="X11" i="4"/>
  <c r="Q11" i="4"/>
  <c r="N11" i="4"/>
  <c r="K11" i="4"/>
  <c r="H11" i="4"/>
  <c r="E11" i="4"/>
  <c r="X10" i="4"/>
  <c r="X30" i="4" s="1"/>
  <c r="Q10" i="4"/>
  <c r="N10" i="4"/>
  <c r="N30" i="4" s="1"/>
  <c r="K10" i="4"/>
  <c r="H10" i="4"/>
  <c r="E10" i="4"/>
  <c r="X9" i="4"/>
  <c r="X29" i="4" s="1"/>
  <c r="Q9" i="4"/>
  <c r="N9" i="4"/>
  <c r="K9" i="4"/>
  <c r="K30" i="4" s="1"/>
  <c r="H9" i="4"/>
  <c r="H30" i="4" s="1"/>
  <c r="E9" i="4"/>
  <c r="S31" i="3"/>
  <c r="Q31" i="3"/>
  <c r="P31" i="3"/>
  <c r="O31" i="3"/>
  <c r="N31" i="3"/>
  <c r="M31" i="3"/>
  <c r="L31" i="3"/>
  <c r="J31" i="3"/>
  <c r="I31" i="3"/>
  <c r="G31" i="3"/>
  <c r="F31" i="3"/>
  <c r="D31" i="3"/>
  <c r="C31" i="3"/>
  <c r="S30" i="3"/>
  <c r="Q30" i="3"/>
  <c r="P30" i="3"/>
  <c r="O30" i="3"/>
  <c r="N30" i="3"/>
  <c r="M30" i="3"/>
  <c r="L30" i="3"/>
  <c r="J30" i="3"/>
  <c r="I30" i="3"/>
  <c r="G30" i="3"/>
  <c r="F30" i="3"/>
  <c r="D30" i="3"/>
  <c r="C30" i="3"/>
  <c r="S29" i="3"/>
  <c r="Q29" i="3"/>
  <c r="P29" i="3"/>
  <c r="O29" i="3"/>
  <c r="N29" i="3"/>
  <c r="M29" i="3"/>
  <c r="L29" i="3"/>
  <c r="J29" i="3"/>
  <c r="I29" i="3"/>
  <c r="K29" i="3" s="1"/>
  <c r="H29" i="3"/>
  <c r="G29" i="3"/>
  <c r="F29" i="3"/>
  <c r="D29" i="3"/>
  <c r="C29" i="3"/>
  <c r="R28" i="3"/>
  <c r="K28" i="3"/>
  <c r="H28" i="3"/>
  <c r="E28" i="3"/>
  <c r="R27" i="3"/>
  <c r="K27" i="3"/>
  <c r="H27" i="3"/>
  <c r="E27" i="3"/>
  <c r="R26" i="3"/>
  <c r="K26" i="3"/>
  <c r="H26" i="3"/>
  <c r="E26" i="3"/>
  <c r="R25" i="3"/>
  <c r="K25" i="3"/>
  <c r="H25" i="3"/>
  <c r="E25" i="3"/>
  <c r="R24" i="3"/>
  <c r="K24" i="3"/>
  <c r="H24" i="3"/>
  <c r="E24" i="3"/>
  <c r="R23" i="3"/>
  <c r="K23" i="3"/>
  <c r="H23" i="3"/>
  <c r="E23" i="3"/>
  <c r="R22" i="3"/>
  <c r="K22" i="3"/>
  <c r="H22" i="3"/>
  <c r="E22" i="3"/>
  <c r="R21" i="3"/>
  <c r="K21" i="3"/>
  <c r="H21" i="3"/>
  <c r="E21" i="3"/>
  <c r="R20" i="3"/>
  <c r="K20" i="3"/>
  <c r="H20" i="3"/>
  <c r="E20" i="3"/>
  <c r="R19" i="3"/>
  <c r="K19" i="3"/>
  <c r="H19" i="3"/>
  <c r="E19" i="3"/>
  <c r="R18" i="3"/>
  <c r="K18" i="3"/>
  <c r="H18" i="3"/>
  <c r="E18" i="3"/>
  <c r="R17" i="3"/>
  <c r="K17" i="3"/>
  <c r="H17" i="3"/>
  <c r="E17" i="3"/>
  <c r="R16" i="3"/>
  <c r="K16" i="3"/>
  <c r="H16" i="3"/>
  <c r="E16" i="3"/>
  <c r="R15" i="3"/>
  <c r="K15" i="3"/>
  <c r="H15" i="3"/>
  <c r="E15" i="3"/>
  <c r="R14" i="3"/>
  <c r="K14" i="3"/>
  <c r="H14" i="3"/>
  <c r="E14" i="3"/>
  <c r="R13" i="3"/>
  <c r="K13" i="3"/>
  <c r="H13" i="3"/>
  <c r="E13" i="3"/>
  <c r="R12" i="3"/>
  <c r="K12" i="3"/>
  <c r="H12" i="3"/>
  <c r="E12" i="3"/>
  <c r="R11" i="3"/>
  <c r="K11" i="3"/>
  <c r="H11" i="3"/>
  <c r="E11" i="3"/>
  <c r="R10" i="3"/>
  <c r="K10" i="3"/>
  <c r="H10" i="3"/>
  <c r="E10" i="3"/>
  <c r="R9" i="3"/>
  <c r="K9" i="3"/>
  <c r="H9" i="3"/>
  <c r="E9" i="3"/>
  <c r="E30" i="3" s="1"/>
  <c r="S31" i="2"/>
  <c r="Q31" i="2"/>
  <c r="P31" i="2"/>
  <c r="O31" i="2"/>
  <c r="N31" i="2"/>
  <c r="M31" i="2"/>
  <c r="L31" i="2"/>
  <c r="J31" i="2"/>
  <c r="I31" i="2"/>
  <c r="G31" i="2"/>
  <c r="F31" i="2"/>
  <c r="D31" i="2"/>
  <c r="C31" i="2"/>
  <c r="S30" i="2"/>
  <c r="Q30" i="2"/>
  <c r="P30" i="2"/>
  <c r="O30" i="2"/>
  <c r="N30" i="2"/>
  <c r="M30" i="2"/>
  <c r="L30" i="2"/>
  <c r="J30" i="2"/>
  <c r="I30" i="2"/>
  <c r="G30" i="2"/>
  <c r="F30" i="2"/>
  <c r="D30" i="2"/>
  <c r="C30" i="2"/>
  <c r="S29" i="2"/>
  <c r="Q29" i="2"/>
  <c r="P29" i="2"/>
  <c r="O29" i="2"/>
  <c r="N29" i="2"/>
  <c r="M29" i="2"/>
  <c r="L29" i="2"/>
  <c r="J29" i="2"/>
  <c r="I29" i="2"/>
  <c r="K29" i="2" s="1"/>
  <c r="G29" i="2"/>
  <c r="F29" i="2"/>
  <c r="D29" i="2"/>
  <c r="C29" i="2"/>
  <c r="R28" i="2"/>
  <c r="K28" i="2"/>
  <c r="H28" i="2"/>
  <c r="E28" i="2"/>
  <c r="R27" i="2"/>
  <c r="K27" i="2"/>
  <c r="H27" i="2"/>
  <c r="E27" i="2"/>
  <c r="R26" i="2"/>
  <c r="K26" i="2"/>
  <c r="H26" i="2"/>
  <c r="E26" i="2"/>
  <c r="R25" i="2"/>
  <c r="K25" i="2"/>
  <c r="H25" i="2"/>
  <c r="E25" i="2"/>
  <c r="R24" i="2"/>
  <c r="K24" i="2"/>
  <c r="H24" i="2"/>
  <c r="E24" i="2"/>
  <c r="R23" i="2"/>
  <c r="K23" i="2"/>
  <c r="H23" i="2"/>
  <c r="E23" i="2"/>
  <c r="R22" i="2"/>
  <c r="K22" i="2"/>
  <c r="H22" i="2"/>
  <c r="E22" i="2"/>
  <c r="R21" i="2"/>
  <c r="K21" i="2"/>
  <c r="H21" i="2"/>
  <c r="E21" i="2"/>
  <c r="R20" i="2"/>
  <c r="K20" i="2"/>
  <c r="H20" i="2"/>
  <c r="E20" i="2"/>
  <c r="R19" i="2"/>
  <c r="K19" i="2"/>
  <c r="H19" i="2"/>
  <c r="E19" i="2"/>
  <c r="R18" i="2"/>
  <c r="K18" i="2"/>
  <c r="H18" i="2"/>
  <c r="E18" i="2"/>
  <c r="R17" i="2"/>
  <c r="K17" i="2"/>
  <c r="H17" i="2"/>
  <c r="E17" i="2"/>
  <c r="R16" i="2"/>
  <c r="K16" i="2"/>
  <c r="H16" i="2"/>
  <c r="E16" i="2"/>
  <c r="R15" i="2"/>
  <c r="K15" i="2"/>
  <c r="H15" i="2"/>
  <c r="E15" i="2"/>
  <c r="R14" i="2"/>
  <c r="K14" i="2"/>
  <c r="H14" i="2"/>
  <c r="E14" i="2"/>
  <c r="R13" i="2"/>
  <c r="K13" i="2"/>
  <c r="H13" i="2"/>
  <c r="E13" i="2"/>
  <c r="R12" i="2"/>
  <c r="K12" i="2"/>
  <c r="H12" i="2"/>
  <c r="E12" i="2"/>
  <c r="R11" i="2"/>
  <c r="R30" i="2" s="1"/>
  <c r="K11" i="2"/>
  <c r="H11" i="2"/>
  <c r="E11" i="2"/>
  <c r="R10" i="2"/>
  <c r="K10" i="2"/>
  <c r="H10" i="2"/>
  <c r="E10" i="2"/>
  <c r="R9" i="2"/>
  <c r="K9" i="2"/>
  <c r="H9" i="2"/>
  <c r="H31" i="2" s="1"/>
  <c r="E9" i="2"/>
  <c r="E30" i="2" s="1"/>
  <c r="Y31" i="1"/>
  <c r="W31" i="1"/>
  <c r="V31" i="1"/>
  <c r="U31" i="1"/>
  <c r="T31" i="1"/>
  <c r="S31" i="1"/>
  <c r="R31" i="1"/>
  <c r="P31" i="1"/>
  <c r="O31" i="1"/>
  <c r="M31" i="1"/>
  <c r="L31" i="1"/>
  <c r="J31" i="1"/>
  <c r="I31" i="1"/>
  <c r="G31" i="1"/>
  <c r="F31" i="1"/>
  <c r="D31" i="1"/>
  <c r="C31" i="1"/>
  <c r="Y30" i="1"/>
  <c r="W30" i="1"/>
  <c r="V30" i="1"/>
  <c r="U30" i="1"/>
  <c r="T30" i="1"/>
  <c r="S30" i="1"/>
  <c r="R30" i="1"/>
  <c r="P30" i="1"/>
  <c r="O30" i="1"/>
  <c r="M30" i="1"/>
  <c r="L30" i="1"/>
  <c r="J30" i="1"/>
  <c r="I30" i="1"/>
  <c r="G30" i="1"/>
  <c r="F30" i="1"/>
  <c r="D30" i="1"/>
  <c r="C30" i="1"/>
  <c r="Y29" i="1"/>
  <c r="W29" i="1"/>
  <c r="V29" i="1"/>
  <c r="U29" i="1"/>
  <c r="T29" i="1"/>
  <c r="S29" i="1"/>
  <c r="R29" i="1"/>
  <c r="P29" i="1"/>
  <c r="Q29" i="1" s="1"/>
  <c r="O29" i="1"/>
  <c r="M29" i="1"/>
  <c r="L29" i="1"/>
  <c r="N29" i="1" s="1"/>
  <c r="J29" i="1"/>
  <c r="I29" i="1"/>
  <c r="G29" i="1"/>
  <c r="F29" i="1"/>
  <c r="D29" i="1"/>
  <c r="C29" i="1"/>
  <c r="X28" i="1"/>
  <c r="Q28" i="1"/>
  <c r="N28" i="1"/>
  <c r="K28" i="1"/>
  <c r="H28" i="1"/>
  <c r="E28" i="1"/>
  <c r="X27" i="1"/>
  <c r="Q27" i="1"/>
  <c r="N27" i="1"/>
  <c r="K27" i="1"/>
  <c r="H27" i="1"/>
  <c r="E27" i="1"/>
  <c r="X26" i="1"/>
  <c r="Q26" i="1"/>
  <c r="N26" i="1"/>
  <c r="K26" i="1"/>
  <c r="H26" i="1"/>
  <c r="E26" i="1"/>
  <c r="X25" i="1"/>
  <c r="Q25" i="1"/>
  <c r="N25" i="1"/>
  <c r="K25" i="1"/>
  <c r="H25" i="1"/>
  <c r="E25" i="1"/>
  <c r="X24" i="1"/>
  <c r="Q24" i="1"/>
  <c r="N24" i="1"/>
  <c r="K24" i="1"/>
  <c r="H24" i="1"/>
  <c r="E24" i="1"/>
  <c r="X23" i="1"/>
  <c r="Q23" i="1"/>
  <c r="N23" i="1"/>
  <c r="K23" i="1"/>
  <c r="H23" i="1"/>
  <c r="E23" i="1"/>
  <c r="X22" i="1"/>
  <c r="Q22" i="1"/>
  <c r="N22" i="1"/>
  <c r="K22" i="1"/>
  <c r="H22" i="1"/>
  <c r="E22" i="1"/>
  <c r="X21" i="1"/>
  <c r="Q21" i="1"/>
  <c r="N21" i="1"/>
  <c r="K21" i="1"/>
  <c r="H21" i="1"/>
  <c r="E21" i="1"/>
  <c r="X20" i="1"/>
  <c r="Q20" i="1"/>
  <c r="N20" i="1"/>
  <c r="K20" i="1"/>
  <c r="H20" i="1"/>
  <c r="E20" i="1"/>
  <c r="X19" i="1"/>
  <c r="Q19" i="1"/>
  <c r="N19" i="1"/>
  <c r="K19" i="1"/>
  <c r="H19" i="1"/>
  <c r="E19" i="1"/>
  <c r="X18" i="1"/>
  <c r="Q18" i="1"/>
  <c r="N18" i="1"/>
  <c r="K18" i="1"/>
  <c r="H18" i="1"/>
  <c r="E18" i="1"/>
  <c r="X17" i="1"/>
  <c r="Q17" i="1"/>
  <c r="N17" i="1"/>
  <c r="K17" i="1"/>
  <c r="H17" i="1"/>
  <c r="E17" i="1"/>
  <c r="X16" i="1"/>
  <c r="Q16" i="1"/>
  <c r="N16" i="1"/>
  <c r="K16" i="1"/>
  <c r="H16" i="1"/>
  <c r="E16" i="1"/>
  <c r="X15" i="1"/>
  <c r="Q15" i="1"/>
  <c r="N15" i="1"/>
  <c r="K15" i="1"/>
  <c r="H15" i="1"/>
  <c r="E15" i="1"/>
  <c r="X14" i="1"/>
  <c r="Q14" i="1"/>
  <c r="N14" i="1"/>
  <c r="K14" i="1"/>
  <c r="H14" i="1"/>
  <c r="E14" i="1"/>
  <c r="X13" i="1"/>
  <c r="Q13" i="1"/>
  <c r="N13" i="1"/>
  <c r="K13" i="1"/>
  <c r="H13" i="1"/>
  <c r="E13" i="1"/>
  <c r="X12" i="1"/>
  <c r="Q12" i="1"/>
  <c r="N12" i="1"/>
  <c r="K12" i="1"/>
  <c r="H12" i="1"/>
  <c r="E12" i="1"/>
  <c r="X11" i="1"/>
  <c r="Q11" i="1"/>
  <c r="N11" i="1"/>
  <c r="K11" i="1"/>
  <c r="H11" i="1"/>
  <c r="E11" i="1"/>
  <c r="X10" i="1"/>
  <c r="Q10" i="1"/>
  <c r="N10" i="1"/>
  <c r="K10" i="1"/>
  <c r="H10" i="1"/>
  <c r="E10" i="1"/>
  <c r="E30" i="1" s="1"/>
  <c r="X9" i="1"/>
  <c r="X29" i="1" s="1"/>
  <c r="Q9" i="1"/>
  <c r="Q31" i="1" s="1"/>
  <c r="N9" i="1"/>
  <c r="N31" i="1" s="1"/>
  <c r="K9" i="1"/>
  <c r="K30" i="1" s="1"/>
  <c r="H9" i="1"/>
  <c r="E9" i="1"/>
  <c r="E30" i="4" l="1"/>
  <c r="K30" i="2"/>
  <c r="H30" i="1"/>
  <c r="E29" i="1"/>
  <c r="E29" i="2"/>
  <c r="R31" i="3"/>
  <c r="N29" i="4"/>
  <c r="N31" i="5"/>
  <c r="X30" i="6"/>
  <c r="K29" i="6"/>
  <c r="E31" i="7"/>
  <c r="H29" i="1"/>
  <c r="E31" i="3"/>
  <c r="E29" i="3"/>
  <c r="X31" i="4"/>
  <c r="N29" i="6"/>
  <c r="H31" i="7"/>
  <c r="E31" i="10"/>
  <c r="E29" i="10"/>
  <c r="K30" i="7"/>
  <c r="K29" i="1"/>
  <c r="Q30" i="1"/>
  <c r="H29" i="2"/>
  <c r="H29" i="10"/>
  <c r="H29" i="8"/>
  <c r="R31" i="10"/>
  <c r="H30" i="10"/>
  <c r="E30" i="10"/>
  <c r="H29" i="5"/>
  <c r="X29" i="8"/>
  <c r="K29" i="8"/>
  <c r="R29" i="2"/>
  <c r="K31" i="3"/>
  <c r="K29" i="5"/>
  <c r="E31" i="6"/>
  <c r="E29" i="6"/>
  <c r="K31" i="10"/>
  <c r="E31" i="2"/>
  <c r="R29" i="3"/>
  <c r="X30" i="5"/>
  <c r="H30" i="6"/>
  <c r="R30" i="10"/>
  <c r="K30" i="10"/>
  <c r="H31" i="3"/>
  <c r="H30" i="2"/>
  <c r="Q30" i="4"/>
  <c r="N29" i="5"/>
  <c r="K30" i="6"/>
  <c r="H29" i="6"/>
  <c r="E29" i="7"/>
  <c r="K30" i="8"/>
  <c r="H30" i="3"/>
  <c r="N30" i="6"/>
  <c r="H30" i="8"/>
  <c r="E31" i="1"/>
  <c r="K30" i="3"/>
  <c r="H29" i="7"/>
  <c r="E30" i="7"/>
  <c r="E30" i="6"/>
  <c r="N30" i="1"/>
  <c r="H31" i="4"/>
  <c r="K31" i="5"/>
  <c r="N31" i="6"/>
  <c r="E30" i="8"/>
  <c r="Q30" i="8"/>
  <c r="K31" i="2"/>
  <c r="X31" i="5"/>
  <c r="N30" i="5"/>
  <c r="H31" i="1"/>
  <c r="X30" i="8"/>
  <c r="R30" i="3"/>
  <c r="K31" i="7"/>
  <c r="K31" i="8"/>
  <c r="E31" i="5"/>
  <c r="Q31" i="5"/>
  <c r="H31" i="6"/>
  <c r="X31" i="8"/>
  <c r="K31" i="1"/>
  <c r="R31" i="2"/>
  <c r="N31" i="8"/>
  <c r="X31" i="1"/>
  <c r="E31" i="4"/>
  <c r="Q31" i="4"/>
  <c r="H31" i="5"/>
  <c r="K31" i="6"/>
  <c r="R31" i="7"/>
  <c r="X30" i="1"/>
  <c r="X31" i="6"/>
  <c r="R30" i="7"/>
  <c r="N31" i="4"/>
</calcChain>
</file>

<file path=xl/sharedStrings.xml><?xml version="1.0" encoding="utf-8"?>
<sst xmlns="http://schemas.openxmlformats.org/spreadsheetml/2006/main" count="429" uniqueCount="99">
  <si>
    <t>CASH</t>
  </si>
  <si>
    <t>Mean</t>
  </si>
  <si>
    <t>3-MONTHS</t>
  </si>
  <si>
    <t>15-MONTHS</t>
  </si>
  <si>
    <t>SETTLEMENT</t>
  </si>
  <si>
    <t xml:space="preserve">    Sterling Equivalents</t>
  </si>
  <si>
    <t>BUYER</t>
  </si>
  <si>
    <t>SELLER</t>
  </si>
  <si>
    <t>Cash Seller's</t>
  </si>
  <si>
    <t>3mths Seller's</t>
  </si>
  <si>
    <t>Stg/$</t>
  </si>
  <si>
    <t>Average</t>
  </si>
  <si>
    <t>High</t>
  </si>
  <si>
    <t>Low</t>
  </si>
  <si>
    <t xml:space="preserve">Neither the LME nor any of its directors, officers or employees shall, except in the case of fraud or wilful neglect, be under any liability whatsoever either in </t>
  </si>
  <si>
    <t xml:space="preserve">contract or in tort in respect of any act or omission (including negligence) in relation to the preparation or publication of the data contained in the report </t>
  </si>
  <si>
    <t>EURO</t>
  </si>
  <si>
    <t>Yen</t>
  </si>
  <si>
    <t>Euro Equivalents</t>
  </si>
  <si>
    <t>LME DAILY OFFICIAL AND SETTLEMENT PRICES</t>
  </si>
  <si>
    <t>3MStg/$</t>
  </si>
  <si>
    <t xml:space="preserve">Exchange Rate </t>
  </si>
  <si>
    <t>DECEMBER 3</t>
  </si>
  <si>
    <t>DECEMBER 2</t>
  </si>
  <si>
    <t>DECEMBER 1</t>
  </si>
  <si>
    <t>LME NICKEL $USD/Tonne</t>
  </si>
  <si>
    <t>LME PRIMARY ALUMINIUM $USD/Tonne</t>
  </si>
  <si>
    <t>LME ZINC $USD/Tonne</t>
  </si>
  <si>
    <t>LME LEAD $USD/Tonne</t>
  </si>
  <si>
    <t>LME TIN $USD/Tonne</t>
  </si>
  <si>
    <t>LME NA ALLOY $USD/Tonne</t>
  </si>
  <si>
    <t>LME ALUMINIUM ALLOY $USD/Tonne</t>
  </si>
  <si>
    <t>LME COPPER $USD/Tonne</t>
  </si>
  <si>
    <t>LME COBALT $USD/Tonne</t>
  </si>
  <si>
    <t>TWAP - Trade weighted average price</t>
  </si>
  <si>
    <t>TWAP</t>
  </si>
  <si>
    <t xml:space="preserve"> LME ABR ZINC $USD/Tonne</t>
  </si>
  <si>
    <t xml:space="preserve"> LME ABR ALUMINIUM $USD/Tonne</t>
  </si>
  <si>
    <t xml:space="preserve"> LME ABR COPPER $USD/Tonne</t>
  </si>
  <si>
    <t>LME DAILY ASIAN BENCHMARK REFERENCE PRICES</t>
  </si>
  <si>
    <t>Market Operations</t>
  </si>
  <si>
    <t>Euro</t>
  </si>
  <si>
    <t xml:space="preserve">   Lead  3-months Seller:</t>
  </si>
  <si>
    <t>$/JY</t>
  </si>
  <si>
    <t xml:space="preserve">   Lead  Cash Seller &amp; Settlement:</t>
  </si>
  <si>
    <t xml:space="preserve">   Copper  3-months Seller:</t>
  </si>
  <si>
    <t xml:space="preserve">                    Exchange Rates  </t>
  </si>
  <si>
    <t xml:space="preserve">   Copper  Cash Seller &amp; Settlement:</t>
  </si>
  <si>
    <t xml:space="preserve">             Settlement Conversion</t>
  </si>
  <si>
    <t xml:space="preserve">  The following sterling equivalents have been calculated, on the basis of daily conversions: </t>
  </si>
  <si>
    <t>Nasaac</t>
  </si>
  <si>
    <t>SHG Zinc</t>
  </si>
  <si>
    <t>Tin</t>
  </si>
  <si>
    <t>Nickel</t>
  </si>
  <si>
    <t>Lead</t>
  </si>
  <si>
    <t>Copper</t>
  </si>
  <si>
    <t>Aluminium Alloy</t>
  </si>
  <si>
    <t>Primary Aluminium</t>
  </si>
  <si>
    <t>Conversion Rate</t>
  </si>
  <si>
    <t>Euro Settlement</t>
  </si>
  <si>
    <t>Metal</t>
  </si>
  <si>
    <t>LME AVERAGE SETTLEMENT PRICES IN EURO</t>
  </si>
  <si>
    <t>15-months Mean</t>
  </si>
  <si>
    <t>15-months Seller</t>
  </si>
  <si>
    <t>15-months Buyer</t>
  </si>
  <si>
    <t>December 3 Mean</t>
  </si>
  <si>
    <t>December 3 Seller</t>
  </si>
  <si>
    <t>December 3 Buyer</t>
  </si>
  <si>
    <t>December 2 Mean</t>
  </si>
  <si>
    <t>December 2 Seller</t>
  </si>
  <si>
    <t>December 1 Mean</t>
  </si>
  <si>
    <t>December 1 Seller</t>
  </si>
  <si>
    <t>December 1 Buyer</t>
  </si>
  <si>
    <t>3-months Mean</t>
  </si>
  <si>
    <t>3-months Seller</t>
  </si>
  <si>
    <t xml:space="preserve">Cash Mean  </t>
  </si>
  <si>
    <t xml:space="preserve"> &amp; Settlement</t>
  </si>
  <si>
    <t>Cash Seller</t>
  </si>
  <si>
    <t xml:space="preserve">Cash Buyer </t>
  </si>
  <si>
    <t>(dollars)</t>
  </si>
  <si>
    <t>Zinc</t>
  </si>
  <si>
    <t>Alloy</t>
  </si>
  <si>
    <t>Aluminium</t>
  </si>
  <si>
    <t>Molybdenum</t>
  </si>
  <si>
    <t xml:space="preserve">Cobalt </t>
  </si>
  <si>
    <t>Steel Billet</t>
  </si>
  <si>
    <t>NASAAC</t>
  </si>
  <si>
    <t>Special Hg</t>
  </si>
  <si>
    <t>Primary</t>
  </si>
  <si>
    <t xml:space="preserve">                AVERAGE OFFICIAL AND SETTLEMENT PRICES US$/TONNE</t>
  </si>
  <si>
    <t xml:space="preserve">             THE  LONDON  METAL  EXCHANGE  LIMITED</t>
  </si>
  <si>
    <t>TWAP Mean</t>
  </si>
  <si>
    <t>ABR</t>
  </si>
  <si>
    <t>AVERAGE OFFICIAL PRICES US$/TONNE</t>
  </si>
  <si>
    <t>THE  LONDON  METAL  EXCHANGE  LIMITED</t>
  </si>
  <si>
    <t>FOR THE MONTH OF MAY 2023</t>
  </si>
  <si>
    <t>contract or in tort in respect of any act or omission (including negligence) in relation to the preparation or publication of the data contained in the report.</t>
  </si>
  <si>
    <t>3-months Buyer</t>
  </si>
  <si>
    <t>December 2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</si>
</sst>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£&quot;#,##0.00;[Red]\-&quot;£&quot;#,##0.00"/>
    <numFmt numFmtId="165" formatCode="\$#,##0.00\ ;\(\$#,##0.00\)"/>
    <numFmt numFmtId="166" formatCode="\$#,##0.00\ "/>
    <numFmt numFmtId="167" formatCode="\$#,###.00"/>
    <numFmt numFmtId="168" formatCode="0.0000"/>
    <numFmt numFmtId="169" formatCode="#,##0.0000"/>
    <numFmt numFmtId="170" formatCode="[$$-409]#,##0.00"/>
    <numFmt numFmtId="171" formatCode="mmm/yyyy"/>
    <numFmt numFmtId="172" formatCode="&quot;$&quot;#,##0.00_);[Red]\(&quot;$&quot;#,##0.00\)"/>
    <numFmt numFmtId="173" formatCode="&quot;$&quot;#,##0.00_);\(&quot;$&quot;#,##0.00\)"/>
    <numFmt numFmtId="174" formatCode="\$#,##0.00"/>
    <numFmt numFmtId="175" formatCode="\£#,##0.00"/>
    <numFmt numFmtId="176" formatCode="mmm\-yyyy"/>
    <numFmt numFmtId="177" formatCode="mmmm\-yyyy"/>
  </numFmts>
  <fonts count="15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  <font>
      <i/>
      <sz val="10"/>
      <name val="Times New Roman"/>
      <family val="1"/>
    </font>
    <font>
      <sz val="8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17" fontId="6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Protection="1">
      <protection locked="0"/>
    </xf>
    <xf numFmtId="165" fontId="5" fillId="0" borderId="0" xfId="0" applyNumberFormat="1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6" fillId="0" borderId="5" xfId="0" applyFont="1" applyBorder="1" applyAlignment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8" fontId="4" fillId="0" borderId="19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8" fontId="4" fillId="0" borderId="20" xfId="0" applyNumberFormat="1" applyFont="1" applyBorder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170" fontId="4" fillId="0" borderId="9" xfId="0" applyNumberFormat="1" applyFont="1" applyBorder="1" applyAlignment="1">
      <alignment horizontal="center"/>
    </xf>
    <xf numFmtId="170" fontId="4" fillId="0" borderId="19" xfId="0" applyNumberFormat="1" applyFont="1" applyBorder="1" applyAlignment="1">
      <alignment horizontal="center"/>
    </xf>
    <xf numFmtId="170" fontId="4" fillId="0" borderId="8" xfId="0" applyNumberFormat="1" applyFont="1" applyBorder="1" applyAlignment="1">
      <alignment horizontal="center"/>
    </xf>
    <xf numFmtId="170" fontId="4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8" fontId="4" fillId="0" borderId="12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8" fontId="4" fillId="0" borderId="18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12" xfId="0" applyNumberFormat="1" applyFont="1" applyBorder="1" applyAlignment="1">
      <alignment horizontal="center"/>
    </xf>
    <xf numFmtId="170" fontId="4" fillId="0" borderId="18" xfId="0" applyNumberFormat="1" applyFont="1" applyBorder="1" applyAlignment="1">
      <alignment horizontal="center"/>
    </xf>
    <xf numFmtId="170" fontId="4" fillId="0" borderId="17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168" fontId="4" fillId="0" borderId="14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168" fontId="4" fillId="0" borderId="15" xfId="0" applyNumberFormat="1" applyFont="1" applyBorder="1" applyAlignment="1">
      <alignment horizontal="center"/>
    </xf>
    <xf numFmtId="168" fontId="4" fillId="0" borderId="21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4" fontId="8" fillId="0" borderId="11" xfId="0" applyNumberFormat="1" applyFont="1" applyBorder="1" applyAlignment="1" applyProtection="1">
      <alignment horizontal="center"/>
      <protection locked="0"/>
    </xf>
    <xf numFmtId="166" fontId="8" fillId="0" borderId="1" xfId="0" applyNumberFormat="1" applyFont="1" applyBorder="1" applyAlignment="1">
      <alignment horizontal="center"/>
    </xf>
    <xf numFmtId="166" fontId="8" fillId="0" borderId="0" xfId="0" applyNumberFormat="1" applyFont="1" applyAlignment="1" applyProtection="1">
      <alignment horizontal="center"/>
      <protection locked="0"/>
    </xf>
    <xf numFmtId="166" fontId="8" fillId="0" borderId="10" xfId="0" applyNumberFormat="1" applyFont="1" applyBorder="1" applyAlignment="1" applyProtection="1">
      <alignment horizontal="center"/>
      <protection locked="0"/>
    </xf>
    <xf numFmtId="15" fontId="4" fillId="0" borderId="10" xfId="0" applyNumberFormat="1" applyFont="1" applyBorder="1"/>
    <xf numFmtId="169" fontId="8" fillId="0" borderId="12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2" fontId="8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alignment horizontal="center"/>
      <protection locked="0"/>
    </xf>
    <xf numFmtId="167" fontId="8" fillId="0" borderId="11" xfId="0" applyNumberFormat="1" applyFont="1" applyBorder="1" applyAlignment="1">
      <alignment horizontal="center"/>
    </xf>
    <xf numFmtId="168" fontId="8" fillId="0" borderId="15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/>
      <protection locked="0"/>
    </xf>
    <xf numFmtId="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/>
    <xf numFmtId="165" fontId="4" fillId="0" borderId="4" xfId="0" applyNumberFormat="1" applyFont="1" applyBorder="1"/>
    <xf numFmtId="165" fontId="6" fillId="0" borderId="0" xfId="0" applyNumberFormat="1" applyFont="1"/>
    <xf numFmtId="166" fontId="2" fillId="0" borderId="19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center"/>
    </xf>
    <xf numFmtId="166" fontId="2" fillId="0" borderId="12" xfId="0" applyNumberFormat="1" applyFont="1" applyBorder="1" applyAlignment="1">
      <alignment horizontal="right"/>
    </xf>
    <xf numFmtId="165" fontId="1" fillId="0" borderId="17" xfId="0" applyNumberFormat="1" applyFont="1" applyBorder="1" applyAlignment="1">
      <alignment horizontal="center"/>
    </xf>
    <xf numFmtId="166" fontId="2" fillId="0" borderId="14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right"/>
    </xf>
    <xf numFmtId="14" fontId="2" fillId="0" borderId="17" xfId="0" applyNumberFormat="1" applyFont="1" applyBorder="1"/>
    <xf numFmtId="4" fontId="2" fillId="0" borderId="26" xfId="0" applyNumberFormat="1" applyFont="1" applyBorder="1" applyAlignment="1" applyProtection="1">
      <alignment horizontal="center"/>
      <protection locked="0"/>
    </xf>
    <xf numFmtId="165" fontId="2" fillId="0" borderId="27" xfId="0" applyNumberFormat="1" applyFont="1" applyBorder="1"/>
    <xf numFmtId="4" fontId="6" fillId="0" borderId="28" xfId="0" applyNumberFormat="1" applyFont="1" applyBorder="1" applyAlignment="1" applyProtection="1">
      <alignment horizontal="center"/>
      <protection locked="0"/>
    </xf>
    <xf numFmtId="165" fontId="2" fillId="0" borderId="29" xfId="0" applyNumberFormat="1" applyFont="1" applyBorder="1"/>
    <xf numFmtId="4" fontId="2" fillId="0" borderId="1" xfId="0" applyNumberFormat="1" applyFont="1" applyBorder="1" applyProtection="1">
      <protection locked="0"/>
    </xf>
    <xf numFmtId="171" fontId="1" fillId="0" borderId="10" xfId="0" applyNumberFormat="1" applyFont="1" applyBorder="1"/>
    <xf numFmtId="0" fontId="6" fillId="0" borderId="0" xfId="0" applyFont="1"/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Continuous"/>
    </xf>
    <xf numFmtId="0" fontId="9" fillId="0" borderId="32" xfId="0" applyFont="1" applyBorder="1" applyAlignment="1">
      <alignment horizontal="centerContinuous"/>
    </xf>
    <xf numFmtId="0" fontId="10" fillId="0" borderId="33" xfId="0" applyFont="1" applyBorder="1" applyAlignment="1">
      <alignment horizontal="centerContinuous"/>
    </xf>
    <xf numFmtId="166" fontId="9" fillId="0" borderId="34" xfId="0" applyNumberFormat="1" applyFont="1" applyBorder="1" applyAlignment="1">
      <alignment horizontal="centerContinuous"/>
    </xf>
    <xf numFmtId="0" fontId="9" fillId="0" borderId="34" xfId="0" applyFont="1" applyBorder="1" applyAlignment="1">
      <alignment horizontal="centerContinuous"/>
    </xf>
    <xf numFmtId="166" fontId="10" fillId="0" borderId="34" xfId="0" applyNumberFormat="1" applyFont="1" applyBorder="1" applyAlignment="1">
      <alignment horizontal="centerContinuous"/>
    </xf>
    <xf numFmtId="172" fontId="10" fillId="0" borderId="34" xfId="0" applyNumberFormat="1" applyFont="1" applyBorder="1" applyAlignment="1">
      <alignment horizontal="centerContinuous"/>
    </xf>
    <xf numFmtId="173" fontId="10" fillId="0" borderId="34" xfId="0" applyNumberFormat="1" applyFont="1" applyBorder="1" applyAlignment="1">
      <alignment horizontal="centerContinuous"/>
    </xf>
    <xf numFmtId="174" fontId="10" fillId="0" borderId="34" xfId="0" applyNumberFormat="1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172" fontId="4" fillId="0" borderId="0" xfId="0" applyNumberFormat="1" applyFont="1" applyAlignment="1">
      <alignment horizontal="left"/>
    </xf>
    <xf numFmtId="0" fontId="11" fillId="0" borderId="0" xfId="0" applyFont="1"/>
    <xf numFmtId="168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75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2" fontId="4" fillId="0" borderId="36" xfId="0" applyNumberFormat="1" applyFont="1" applyBorder="1" applyAlignment="1">
      <alignment horizontal="right"/>
    </xf>
    <xf numFmtId="0" fontId="4" fillId="0" borderId="37" xfId="0" applyFont="1" applyBorder="1"/>
    <xf numFmtId="0" fontId="4" fillId="0" borderId="29" xfId="0" applyFont="1" applyBorder="1"/>
    <xf numFmtId="0" fontId="4" fillId="0" borderId="38" xfId="0" applyFont="1" applyBorder="1"/>
    <xf numFmtId="2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left"/>
    </xf>
    <xf numFmtId="2" fontId="4" fillId="0" borderId="40" xfId="0" applyNumberFormat="1" applyFont="1" applyBorder="1" applyAlignment="1">
      <alignment horizontal="right"/>
    </xf>
    <xf numFmtId="2" fontId="4" fillId="0" borderId="20" xfId="0" applyNumberFormat="1" applyFont="1" applyBorder="1" applyAlignment="1">
      <alignment horizontal="right"/>
    </xf>
    <xf numFmtId="0" fontId="4" fillId="0" borderId="24" xfId="0" applyFont="1" applyBorder="1"/>
    <xf numFmtId="2" fontId="4" fillId="0" borderId="26" xfId="0" applyNumberFormat="1" applyFont="1" applyBorder="1" applyAlignment="1">
      <alignment horizontal="right"/>
    </xf>
    <xf numFmtId="2" fontId="4" fillId="0" borderId="41" xfId="0" applyNumberFormat="1" applyFont="1" applyBorder="1" applyAlignment="1">
      <alignment horizontal="right"/>
    </xf>
    <xf numFmtId="0" fontId="4" fillId="0" borderId="27" xfId="0" applyFont="1" applyBorder="1"/>
    <xf numFmtId="4" fontId="4" fillId="0" borderId="25" xfId="0" applyNumberFormat="1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/>
    <xf numFmtId="176" fontId="4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/>
    <xf numFmtId="17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0" fillId="2" borderId="0" xfId="0" applyFill="1"/>
    <xf numFmtId="0" fontId="9" fillId="2" borderId="30" xfId="0" applyFont="1" applyFill="1" applyBorder="1" applyAlignment="1">
      <alignment horizontal="centerContinuous"/>
    </xf>
    <xf numFmtId="0" fontId="9" fillId="2" borderId="31" xfId="0" applyFont="1" applyFill="1" applyBorder="1" applyAlignment="1">
      <alignment horizontal="centerContinuous"/>
    </xf>
    <xf numFmtId="0" fontId="9" fillId="2" borderId="32" xfId="0" applyFont="1" applyFill="1" applyBorder="1" applyAlignment="1">
      <alignment horizontal="centerContinuous"/>
    </xf>
    <xf numFmtId="0" fontId="10" fillId="2" borderId="33" xfId="0" applyFont="1" applyFill="1" applyBorder="1" applyAlignment="1">
      <alignment horizontal="centerContinuous"/>
    </xf>
    <xf numFmtId="166" fontId="9" fillId="2" borderId="34" xfId="0" applyNumberFormat="1" applyFont="1" applyFill="1" applyBorder="1" applyAlignment="1">
      <alignment horizontal="centerContinuous"/>
    </xf>
    <xf numFmtId="0" fontId="9" fillId="2" borderId="34" xfId="0" applyFont="1" applyFill="1" applyBorder="1" applyAlignment="1">
      <alignment horizontal="centerContinuous"/>
    </xf>
    <xf numFmtId="166" fontId="10" fillId="2" borderId="34" xfId="0" applyNumberFormat="1" applyFont="1" applyFill="1" applyBorder="1" applyAlignment="1">
      <alignment horizontal="centerContinuous"/>
    </xf>
    <xf numFmtId="172" fontId="10" fillId="2" borderId="34" xfId="0" applyNumberFormat="1" applyFont="1" applyFill="1" applyBorder="1" applyAlignment="1">
      <alignment horizontal="centerContinuous"/>
    </xf>
    <xf numFmtId="173" fontId="10" fillId="2" borderId="34" xfId="0" applyNumberFormat="1" applyFont="1" applyFill="1" applyBorder="1" applyAlignment="1">
      <alignment horizontal="centerContinuous"/>
    </xf>
    <xf numFmtId="174" fontId="10" fillId="2" borderId="34" xfId="0" applyNumberFormat="1" applyFont="1" applyFill="1" applyBorder="1" applyAlignment="1">
      <alignment horizontal="centerContinuous"/>
    </xf>
    <xf numFmtId="0" fontId="9" fillId="2" borderId="35" xfId="0" applyFont="1" applyFill="1" applyBorder="1" applyAlignment="1">
      <alignment horizontal="centerContinuous"/>
    </xf>
    <xf numFmtId="0" fontId="2" fillId="2" borderId="0" xfId="0" applyFont="1" applyFill="1"/>
    <xf numFmtId="172" fontId="2" fillId="2" borderId="0" xfId="0" applyNumberFormat="1" applyFont="1" applyFill="1" applyAlignment="1">
      <alignment horizontal="left"/>
    </xf>
    <xf numFmtId="168" fontId="2" fillId="2" borderId="43" xfId="0" applyNumberFormat="1" applyFont="1" applyFill="1" applyBorder="1"/>
    <xf numFmtId="2" fontId="2" fillId="2" borderId="43" xfId="0" applyNumberFormat="1" applyFont="1" applyFill="1" applyBorder="1"/>
    <xf numFmtId="175" fontId="2" fillId="2" borderId="43" xfId="0" applyNumberFormat="1" applyFont="1" applyFill="1" applyBorder="1"/>
    <xf numFmtId="0" fontId="2" fillId="2" borderId="43" xfId="0" applyFont="1" applyFill="1" applyBorder="1"/>
    <xf numFmtId="0" fontId="6" fillId="2" borderId="43" xfId="0" applyFont="1" applyFill="1" applyBorder="1"/>
    <xf numFmtId="0" fontId="13" fillId="2" borderId="43" xfId="0" applyFont="1" applyFill="1" applyBorder="1"/>
    <xf numFmtId="4" fontId="2" fillId="2" borderId="41" xfId="0" applyNumberFormat="1" applyFont="1" applyFill="1" applyBorder="1" applyAlignment="1">
      <alignment horizontal="right"/>
    </xf>
    <xf numFmtId="0" fontId="2" fillId="2" borderId="41" xfId="0" applyFont="1" applyFill="1" applyBorder="1"/>
    <xf numFmtId="4" fontId="2" fillId="2" borderId="25" xfId="0" applyNumberFormat="1" applyFont="1" applyFill="1" applyBorder="1" applyAlignment="1">
      <alignment horizontal="right"/>
    </xf>
    <xf numFmtId="0" fontId="2" fillId="2" borderId="25" xfId="0" applyFont="1" applyFill="1" applyBorder="1"/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176" fontId="4" fillId="2" borderId="0" xfId="0" applyNumberFormat="1" applyFont="1" applyFill="1" applyAlignment="1">
      <alignment horizontal="center"/>
    </xf>
    <xf numFmtId="177" fontId="6" fillId="2" borderId="0" xfId="0" applyNumberFormat="1" applyFont="1" applyFill="1" applyAlignment="1">
      <alignment horizontal="center"/>
    </xf>
    <xf numFmtId="17" fontId="6" fillId="2" borderId="0" xfId="0" applyNumberFormat="1" applyFont="1" applyFill="1"/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14" fillId="2" borderId="0" xfId="0" applyFont="1" applyFill="1"/>
    <xf numFmtId="177" fontId="2" fillId="2" borderId="0" xfId="0" applyNumberFormat="1" applyFont="1" applyFill="1" applyAlignment="1">
      <alignment horizontal="center"/>
    </xf>
    <xf numFmtId="0" fontId="5" fillId="2" borderId="0" xfId="0" applyFont="1" applyFill="1"/>
    <xf numFmtId="2" fontId="8" fillId="0" borderId="14" xfId="0" applyNumberFormat="1" applyFont="1" applyBorder="1" applyAlignment="1" applyProtection="1">
      <alignment horizontal="center"/>
      <protection locked="0"/>
    </xf>
    <xf numFmtId="4" fontId="6" fillId="0" borderId="16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 applyProtection="1">
      <alignment horizontal="center"/>
      <protection locked="0"/>
    </xf>
    <xf numFmtId="4" fontId="6" fillId="0" borderId="45" xfId="0" applyNumberFormat="1" applyFont="1" applyBorder="1" applyAlignment="1" applyProtection="1">
      <alignment horizontal="center"/>
      <protection locked="0"/>
    </xf>
    <xf numFmtId="4" fontId="6" fillId="0" borderId="22" xfId="0" applyNumberFormat="1" applyFont="1" applyBorder="1" applyAlignment="1" applyProtection="1">
      <alignment horizontal="center"/>
      <protection locked="0"/>
    </xf>
    <xf numFmtId="4" fontId="6" fillId="0" borderId="4" xfId="0" applyNumberFormat="1" applyFont="1" applyBorder="1" applyAlignment="1" applyProtection="1">
      <alignment horizontal="center"/>
      <protection locked="0"/>
    </xf>
    <xf numFmtId="4" fontId="6" fillId="0" borderId="44" xfId="0" applyNumberFormat="1" applyFont="1" applyBorder="1" applyAlignment="1" applyProtection="1">
      <alignment horizontal="center"/>
      <protection locked="0"/>
    </xf>
    <xf numFmtId="4" fontId="6" fillId="0" borderId="15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165" fontId="1" fillId="0" borderId="4" xfId="0" applyNumberFormat="1" applyFont="1" applyBorder="1"/>
    <xf numFmtId="0" fontId="0" fillId="0" borderId="44" xfId="0" applyBorder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Y34"/>
  <sheetViews>
    <sheetView tabSelected="1"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32</v>
      </c>
    </row>
    <row r="6" spans="1:25" ht="13.5" thickBot="1" x14ac:dyDescent="0.25">
      <c r="B6" s="1">
        <v>45048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45048</v>
      </c>
      <c r="C9" s="44">
        <v>8572</v>
      </c>
      <c r="D9" s="43">
        <v>8573</v>
      </c>
      <c r="E9" s="42">
        <f t="shared" ref="E9:E28" si="0">AVERAGE(C9:D9)</f>
        <v>8572.5</v>
      </c>
      <c r="F9" s="44">
        <v>8592.5</v>
      </c>
      <c r="G9" s="43">
        <v>8593</v>
      </c>
      <c r="H9" s="42">
        <f t="shared" ref="H9:H28" si="1">AVERAGE(F9:G9)</f>
        <v>8592.75</v>
      </c>
      <c r="I9" s="44">
        <v>8580</v>
      </c>
      <c r="J9" s="43">
        <v>8590</v>
      </c>
      <c r="K9" s="42">
        <f t="shared" ref="K9:K28" si="2">AVERAGE(I9:J9)</f>
        <v>8585</v>
      </c>
      <c r="L9" s="44">
        <v>8530</v>
      </c>
      <c r="M9" s="43">
        <v>8540</v>
      </c>
      <c r="N9" s="42">
        <f t="shared" ref="N9:N28" si="3">AVERAGE(L9:M9)</f>
        <v>8535</v>
      </c>
      <c r="O9" s="44">
        <v>8495</v>
      </c>
      <c r="P9" s="43">
        <v>8505</v>
      </c>
      <c r="Q9" s="42">
        <f t="shared" ref="Q9:Q28" si="4">AVERAGE(O9:P9)</f>
        <v>8500</v>
      </c>
      <c r="R9" s="50">
        <v>8573</v>
      </c>
      <c r="S9" s="49">
        <v>1.2481</v>
      </c>
      <c r="T9" s="51">
        <v>1.0968</v>
      </c>
      <c r="U9" s="48">
        <v>137.35</v>
      </c>
      <c r="V9" s="41">
        <v>6868.84</v>
      </c>
      <c r="W9" s="41">
        <v>6872.75</v>
      </c>
      <c r="X9" s="47">
        <f t="shared" ref="X9:X28" si="5">R9/T9</f>
        <v>7816.3749088256745</v>
      </c>
      <c r="Y9" s="46">
        <v>1.2503</v>
      </c>
    </row>
    <row r="10" spans="1:25" x14ac:dyDescent="0.2">
      <c r="B10" s="45">
        <v>45049</v>
      </c>
      <c r="C10" s="44">
        <v>8485</v>
      </c>
      <c r="D10" s="43">
        <v>8486</v>
      </c>
      <c r="E10" s="42">
        <f t="shared" si="0"/>
        <v>8485.5</v>
      </c>
      <c r="F10" s="44">
        <v>8516</v>
      </c>
      <c r="G10" s="43">
        <v>8517</v>
      </c>
      <c r="H10" s="42">
        <f t="shared" si="1"/>
        <v>8516.5</v>
      </c>
      <c r="I10" s="44">
        <v>8515</v>
      </c>
      <c r="J10" s="43">
        <v>8525</v>
      </c>
      <c r="K10" s="42">
        <f t="shared" si="2"/>
        <v>8520</v>
      </c>
      <c r="L10" s="44">
        <v>8465</v>
      </c>
      <c r="M10" s="43">
        <v>8475</v>
      </c>
      <c r="N10" s="42">
        <f t="shared" si="3"/>
        <v>8470</v>
      </c>
      <c r="O10" s="44">
        <v>8430</v>
      </c>
      <c r="P10" s="43">
        <v>8440</v>
      </c>
      <c r="Q10" s="42">
        <f t="shared" si="4"/>
        <v>8435</v>
      </c>
      <c r="R10" s="50">
        <v>8486</v>
      </c>
      <c r="S10" s="49">
        <v>1.2503</v>
      </c>
      <c r="T10" s="49">
        <v>1.1040000000000001</v>
      </c>
      <c r="U10" s="48">
        <v>135.5</v>
      </c>
      <c r="V10" s="41">
        <v>6787.17</v>
      </c>
      <c r="W10" s="41">
        <v>6800</v>
      </c>
      <c r="X10" s="47">
        <f t="shared" si="5"/>
        <v>7686.5942028985501</v>
      </c>
      <c r="Y10" s="46">
        <v>1.2524999999999999</v>
      </c>
    </row>
    <row r="11" spans="1:25" x14ac:dyDescent="0.2">
      <c r="B11" s="45">
        <v>45050</v>
      </c>
      <c r="C11" s="44">
        <v>8538</v>
      </c>
      <c r="D11" s="43">
        <v>8539</v>
      </c>
      <c r="E11" s="42">
        <f t="shared" si="0"/>
        <v>8538.5</v>
      </c>
      <c r="F11" s="44">
        <v>8555</v>
      </c>
      <c r="G11" s="43">
        <v>8557</v>
      </c>
      <c r="H11" s="42">
        <f t="shared" si="1"/>
        <v>8556</v>
      </c>
      <c r="I11" s="44">
        <v>8565</v>
      </c>
      <c r="J11" s="43">
        <v>8575</v>
      </c>
      <c r="K11" s="42">
        <f t="shared" si="2"/>
        <v>8570</v>
      </c>
      <c r="L11" s="44">
        <v>8545</v>
      </c>
      <c r="M11" s="43">
        <v>8555</v>
      </c>
      <c r="N11" s="42">
        <f t="shared" si="3"/>
        <v>8550</v>
      </c>
      <c r="O11" s="44">
        <v>8520</v>
      </c>
      <c r="P11" s="43">
        <v>8530</v>
      </c>
      <c r="Q11" s="42">
        <f t="shared" si="4"/>
        <v>8525</v>
      </c>
      <c r="R11" s="50">
        <v>8539</v>
      </c>
      <c r="S11" s="49">
        <v>1.2585999999999999</v>
      </c>
      <c r="T11" s="49">
        <v>1.1073999999999999</v>
      </c>
      <c r="U11" s="48">
        <v>134.43</v>
      </c>
      <c r="V11" s="41">
        <v>6784.52</v>
      </c>
      <c r="W11" s="41">
        <v>6786.96</v>
      </c>
      <c r="X11" s="47">
        <f t="shared" si="5"/>
        <v>7710.8542532057072</v>
      </c>
      <c r="Y11" s="46">
        <v>1.2607999999999999</v>
      </c>
    </row>
    <row r="12" spans="1:25" x14ac:dyDescent="0.2">
      <c r="B12" s="45">
        <v>45051</v>
      </c>
      <c r="C12" s="44">
        <v>8486</v>
      </c>
      <c r="D12" s="43">
        <v>8488</v>
      </c>
      <c r="E12" s="42">
        <f t="shared" si="0"/>
        <v>8487</v>
      </c>
      <c r="F12" s="44">
        <v>8507</v>
      </c>
      <c r="G12" s="43">
        <v>8509</v>
      </c>
      <c r="H12" s="42">
        <f t="shared" si="1"/>
        <v>8508</v>
      </c>
      <c r="I12" s="44">
        <v>8525</v>
      </c>
      <c r="J12" s="43">
        <v>8535</v>
      </c>
      <c r="K12" s="42">
        <f t="shared" si="2"/>
        <v>8530</v>
      </c>
      <c r="L12" s="44">
        <v>8520</v>
      </c>
      <c r="M12" s="43">
        <v>8530</v>
      </c>
      <c r="N12" s="42">
        <f t="shared" si="3"/>
        <v>8525</v>
      </c>
      <c r="O12" s="44">
        <v>8510</v>
      </c>
      <c r="P12" s="43">
        <v>8520</v>
      </c>
      <c r="Q12" s="42">
        <f t="shared" si="4"/>
        <v>8515</v>
      </c>
      <c r="R12" s="50">
        <v>8488</v>
      </c>
      <c r="S12" s="49">
        <v>1.2605</v>
      </c>
      <c r="T12" s="49">
        <v>1.1009</v>
      </c>
      <c r="U12" s="48">
        <v>134.26</v>
      </c>
      <c r="V12" s="41">
        <v>6733.84</v>
      </c>
      <c r="W12" s="41">
        <v>6738.73</v>
      </c>
      <c r="X12" s="47">
        <f t="shared" si="5"/>
        <v>7710.0554092106458</v>
      </c>
      <c r="Y12" s="46">
        <v>1.2626999999999999</v>
      </c>
    </row>
    <row r="13" spans="1:25" x14ac:dyDescent="0.2">
      <c r="B13" s="45">
        <v>45055</v>
      </c>
      <c r="C13" s="44">
        <v>8582.5</v>
      </c>
      <c r="D13" s="43">
        <v>8583</v>
      </c>
      <c r="E13" s="42">
        <f t="shared" si="0"/>
        <v>8582.75</v>
      </c>
      <c r="F13" s="44">
        <v>8605</v>
      </c>
      <c r="G13" s="43">
        <v>8607</v>
      </c>
      <c r="H13" s="42">
        <f t="shared" si="1"/>
        <v>8606</v>
      </c>
      <c r="I13" s="44">
        <v>8620</v>
      </c>
      <c r="J13" s="43">
        <v>8630</v>
      </c>
      <c r="K13" s="42">
        <f t="shared" si="2"/>
        <v>8625</v>
      </c>
      <c r="L13" s="44">
        <v>8595</v>
      </c>
      <c r="M13" s="43">
        <v>8605</v>
      </c>
      <c r="N13" s="42">
        <f t="shared" si="3"/>
        <v>8600</v>
      </c>
      <c r="O13" s="44">
        <v>8585</v>
      </c>
      <c r="P13" s="43">
        <v>8595</v>
      </c>
      <c r="Q13" s="42">
        <f t="shared" si="4"/>
        <v>8590</v>
      </c>
      <c r="R13" s="50">
        <v>8583</v>
      </c>
      <c r="S13" s="49">
        <v>1.2602</v>
      </c>
      <c r="T13" s="49">
        <v>1.0964</v>
      </c>
      <c r="U13" s="48">
        <v>134.94</v>
      </c>
      <c r="V13" s="41">
        <v>6810.82</v>
      </c>
      <c r="W13" s="41">
        <v>6818.51</v>
      </c>
      <c r="X13" s="47">
        <f t="shared" si="5"/>
        <v>7828.3473184968989</v>
      </c>
      <c r="Y13" s="46">
        <v>1.2623</v>
      </c>
    </row>
    <row r="14" spans="1:25" x14ac:dyDescent="0.2">
      <c r="B14" s="45">
        <v>45056</v>
      </c>
      <c r="C14" s="44">
        <v>8467</v>
      </c>
      <c r="D14" s="43">
        <v>8469</v>
      </c>
      <c r="E14" s="42">
        <f t="shared" si="0"/>
        <v>8468</v>
      </c>
      <c r="F14" s="44">
        <v>8501</v>
      </c>
      <c r="G14" s="43">
        <v>8503</v>
      </c>
      <c r="H14" s="42">
        <f t="shared" si="1"/>
        <v>8502</v>
      </c>
      <c r="I14" s="44">
        <v>8545</v>
      </c>
      <c r="J14" s="43">
        <v>8555</v>
      </c>
      <c r="K14" s="42">
        <f t="shared" si="2"/>
        <v>8550</v>
      </c>
      <c r="L14" s="44">
        <v>8535</v>
      </c>
      <c r="M14" s="43">
        <v>8545</v>
      </c>
      <c r="N14" s="42">
        <f t="shared" si="3"/>
        <v>8540</v>
      </c>
      <c r="O14" s="44">
        <v>8525</v>
      </c>
      <c r="P14" s="43">
        <v>8535</v>
      </c>
      <c r="Q14" s="42">
        <f t="shared" si="4"/>
        <v>8530</v>
      </c>
      <c r="R14" s="50">
        <v>8469</v>
      </c>
      <c r="S14" s="49">
        <v>1.2606999999999999</v>
      </c>
      <c r="T14" s="49">
        <v>1.0949</v>
      </c>
      <c r="U14" s="48">
        <v>135.32</v>
      </c>
      <c r="V14" s="41">
        <v>6717.7</v>
      </c>
      <c r="W14" s="41">
        <v>6732.92</v>
      </c>
      <c r="X14" s="47">
        <f t="shared" si="5"/>
        <v>7734.9529637409814</v>
      </c>
      <c r="Y14" s="46">
        <v>1.2628999999999999</v>
      </c>
    </row>
    <row r="15" spans="1:25" x14ac:dyDescent="0.2">
      <c r="B15" s="45">
        <v>45057</v>
      </c>
      <c r="C15" s="44">
        <v>8262</v>
      </c>
      <c r="D15" s="43">
        <v>8267</v>
      </c>
      <c r="E15" s="42">
        <f t="shared" si="0"/>
        <v>8264.5</v>
      </c>
      <c r="F15" s="44">
        <v>8290.5</v>
      </c>
      <c r="G15" s="43">
        <v>8295</v>
      </c>
      <c r="H15" s="42">
        <f t="shared" si="1"/>
        <v>8292.75</v>
      </c>
      <c r="I15" s="44">
        <v>8350</v>
      </c>
      <c r="J15" s="43">
        <v>8360</v>
      </c>
      <c r="K15" s="42">
        <f t="shared" si="2"/>
        <v>8355</v>
      </c>
      <c r="L15" s="44">
        <v>8350</v>
      </c>
      <c r="M15" s="43">
        <v>8360</v>
      </c>
      <c r="N15" s="42">
        <f t="shared" si="3"/>
        <v>8355</v>
      </c>
      <c r="O15" s="44">
        <v>8365</v>
      </c>
      <c r="P15" s="43">
        <v>8375</v>
      </c>
      <c r="Q15" s="42">
        <f t="shared" si="4"/>
        <v>8370</v>
      </c>
      <c r="R15" s="50">
        <v>8267</v>
      </c>
      <c r="S15" s="49">
        <v>1.2586999999999999</v>
      </c>
      <c r="T15" s="49">
        <v>1.0931999999999999</v>
      </c>
      <c r="U15" s="48">
        <v>134.16</v>
      </c>
      <c r="V15" s="41">
        <v>6567.89</v>
      </c>
      <c r="W15" s="41">
        <v>6579.68</v>
      </c>
      <c r="X15" s="47">
        <f t="shared" si="5"/>
        <v>7562.2027076472741</v>
      </c>
      <c r="Y15" s="46">
        <v>1.2606999999999999</v>
      </c>
    </row>
    <row r="16" spans="1:25" x14ac:dyDescent="0.2">
      <c r="B16" s="45">
        <v>45058</v>
      </c>
      <c r="C16" s="44">
        <v>8238</v>
      </c>
      <c r="D16" s="43">
        <v>8240</v>
      </c>
      <c r="E16" s="42">
        <f t="shared" si="0"/>
        <v>8239</v>
      </c>
      <c r="F16" s="44">
        <v>8270</v>
      </c>
      <c r="G16" s="43">
        <v>8275</v>
      </c>
      <c r="H16" s="42">
        <f t="shared" si="1"/>
        <v>8272.5</v>
      </c>
      <c r="I16" s="44">
        <v>8330</v>
      </c>
      <c r="J16" s="43">
        <v>8340</v>
      </c>
      <c r="K16" s="42">
        <f t="shared" si="2"/>
        <v>8335</v>
      </c>
      <c r="L16" s="44">
        <v>8350</v>
      </c>
      <c r="M16" s="43">
        <v>8360</v>
      </c>
      <c r="N16" s="42">
        <f t="shared" si="3"/>
        <v>8355</v>
      </c>
      <c r="O16" s="44">
        <v>8365</v>
      </c>
      <c r="P16" s="43">
        <v>8375</v>
      </c>
      <c r="Q16" s="42">
        <f t="shared" si="4"/>
        <v>8370</v>
      </c>
      <c r="R16" s="50">
        <v>8240</v>
      </c>
      <c r="S16" s="49">
        <v>1.2519</v>
      </c>
      <c r="T16" s="49">
        <v>1.0892999999999999</v>
      </c>
      <c r="U16" s="48">
        <v>134.94</v>
      </c>
      <c r="V16" s="41">
        <v>6582</v>
      </c>
      <c r="W16" s="41">
        <v>6598.88</v>
      </c>
      <c r="X16" s="47">
        <f t="shared" si="5"/>
        <v>7564.49095749564</v>
      </c>
      <c r="Y16" s="46">
        <v>1.254</v>
      </c>
    </row>
    <row r="17" spans="2:25" x14ac:dyDescent="0.2">
      <c r="B17" s="45">
        <v>45061</v>
      </c>
      <c r="C17" s="44">
        <v>8286</v>
      </c>
      <c r="D17" s="43">
        <v>8287</v>
      </c>
      <c r="E17" s="42">
        <f t="shared" si="0"/>
        <v>8286.5</v>
      </c>
      <c r="F17" s="44">
        <v>8333</v>
      </c>
      <c r="G17" s="43">
        <v>8334</v>
      </c>
      <c r="H17" s="42">
        <f t="shared" si="1"/>
        <v>8333.5</v>
      </c>
      <c r="I17" s="44">
        <v>8385</v>
      </c>
      <c r="J17" s="43">
        <v>8395</v>
      </c>
      <c r="K17" s="42">
        <f t="shared" si="2"/>
        <v>8390</v>
      </c>
      <c r="L17" s="44">
        <v>8400</v>
      </c>
      <c r="M17" s="43">
        <v>8410</v>
      </c>
      <c r="N17" s="42">
        <f t="shared" si="3"/>
        <v>8405</v>
      </c>
      <c r="O17" s="44">
        <v>8415</v>
      </c>
      <c r="P17" s="43">
        <v>8425</v>
      </c>
      <c r="Q17" s="42">
        <f t="shared" si="4"/>
        <v>8420</v>
      </c>
      <c r="R17" s="50">
        <v>8287</v>
      </c>
      <c r="S17" s="49">
        <v>1.2511000000000001</v>
      </c>
      <c r="T17" s="49">
        <v>1.0878000000000001</v>
      </c>
      <c r="U17" s="48">
        <v>136.13999999999999</v>
      </c>
      <c r="V17" s="41">
        <v>6623.77</v>
      </c>
      <c r="W17" s="41">
        <v>6650.18</v>
      </c>
      <c r="X17" s="47">
        <f t="shared" si="5"/>
        <v>7618.1283324140459</v>
      </c>
      <c r="Y17" s="46">
        <v>1.2532000000000001</v>
      </c>
    </row>
    <row r="18" spans="2:25" x14ac:dyDescent="0.2">
      <c r="B18" s="45">
        <v>45062</v>
      </c>
      <c r="C18" s="44">
        <v>8075</v>
      </c>
      <c r="D18" s="43">
        <v>8076</v>
      </c>
      <c r="E18" s="42">
        <f t="shared" si="0"/>
        <v>8075.5</v>
      </c>
      <c r="F18" s="44">
        <v>8128</v>
      </c>
      <c r="G18" s="43">
        <v>8129</v>
      </c>
      <c r="H18" s="42">
        <f t="shared" si="1"/>
        <v>8128.5</v>
      </c>
      <c r="I18" s="44">
        <v>8190</v>
      </c>
      <c r="J18" s="43">
        <v>8200</v>
      </c>
      <c r="K18" s="42">
        <f t="shared" si="2"/>
        <v>8195</v>
      </c>
      <c r="L18" s="44">
        <v>8205</v>
      </c>
      <c r="M18" s="43">
        <v>8215</v>
      </c>
      <c r="N18" s="42">
        <f t="shared" si="3"/>
        <v>8210</v>
      </c>
      <c r="O18" s="44">
        <v>8230</v>
      </c>
      <c r="P18" s="43">
        <v>8240</v>
      </c>
      <c r="Q18" s="42">
        <f t="shared" si="4"/>
        <v>8235</v>
      </c>
      <c r="R18" s="50">
        <v>8076</v>
      </c>
      <c r="S18" s="49">
        <v>1.2519</v>
      </c>
      <c r="T18" s="49">
        <v>1.0887</v>
      </c>
      <c r="U18" s="48">
        <v>135.87</v>
      </c>
      <c r="V18" s="41">
        <v>6450.99</v>
      </c>
      <c r="W18" s="41">
        <v>6482.46</v>
      </c>
      <c r="X18" s="47">
        <f t="shared" si="5"/>
        <v>7418.0214935243866</v>
      </c>
      <c r="Y18" s="46">
        <v>1.254</v>
      </c>
    </row>
    <row r="19" spans="2:25" x14ac:dyDescent="0.2">
      <c r="B19" s="45">
        <v>45063</v>
      </c>
      <c r="C19" s="44">
        <v>8175</v>
      </c>
      <c r="D19" s="43">
        <v>8176</v>
      </c>
      <c r="E19" s="42">
        <f t="shared" si="0"/>
        <v>8175.5</v>
      </c>
      <c r="F19" s="44">
        <v>8207</v>
      </c>
      <c r="G19" s="43">
        <v>8209</v>
      </c>
      <c r="H19" s="42">
        <f t="shared" si="1"/>
        <v>8208</v>
      </c>
      <c r="I19" s="44">
        <v>8270</v>
      </c>
      <c r="J19" s="43">
        <v>8280</v>
      </c>
      <c r="K19" s="42">
        <f t="shared" si="2"/>
        <v>8275</v>
      </c>
      <c r="L19" s="44">
        <v>8290</v>
      </c>
      <c r="M19" s="43">
        <v>8300</v>
      </c>
      <c r="N19" s="42">
        <f t="shared" si="3"/>
        <v>8295</v>
      </c>
      <c r="O19" s="44">
        <v>8310</v>
      </c>
      <c r="P19" s="43">
        <v>8320</v>
      </c>
      <c r="Q19" s="42">
        <f t="shared" si="4"/>
        <v>8315</v>
      </c>
      <c r="R19" s="50">
        <v>8176</v>
      </c>
      <c r="S19" s="49">
        <v>1.2461</v>
      </c>
      <c r="T19" s="49">
        <v>1.0826</v>
      </c>
      <c r="U19" s="48">
        <v>137.01</v>
      </c>
      <c r="V19" s="41">
        <v>6561.27</v>
      </c>
      <c r="W19" s="41">
        <v>6576.67</v>
      </c>
      <c r="X19" s="47">
        <f t="shared" si="5"/>
        <v>7552.1891742102343</v>
      </c>
      <c r="Y19" s="46">
        <v>1.2482</v>
      </c>
    </row>
    <row r="20" spans="2:25" x14ac:dyDescent="0.2">
      <c r="B20" s="45">
        <v>45064</v>
      </c>
      <c r="C20" s="44">
        <v>8171</v>
      </c>
      <c r="D20" s="43">
        <v>8171.5</v>
      </c>
      <c r="E20" s="42">
        <f t="shared" si="0"/>
        <v>8171.25</v>
      </c>
      <c r="F20" s="44">
        <v>8216</v>
      </c>
      <c r="G20" s="43">
        <v>8217</v>
      </c>
      <c r="H20" s="42">
        <f t="shared" si="1"/>
        <v>8216.5</v>
      </c>
      <c r="I20" s="44">
        <v>8275</v>
      </c>
      <c r="J20" s="43">
        <v>8285</v>
      </c>
      <c r="K20" s="42">
        <f t="shared" si="2"/>
        <v>8280</v>
      </c>
      <c r="L20" s="44">
        <v>8285</v>
      </c>
      <c r="M20" s="43">
        <v>8295</v>
      </c>
      <c r="N20" s="42">
        <f t="shared" si="3"/>
        <v>8290</v>
      </c>
      <c r="O20" s="44">
        <v>8305</v>
      </c>
      <c r="P20" s="43">
        <v>8315</v>
      </c>
      <c r="Q20" s="42">
        <f t="shared" si="4"/>
        <v>8310</v>
      </c>
      <c r="R20" s="50">
        <v>8171.5</v>
      </c>
      <c r="S20" s="49">
        <v>1.2443</v>
      </c>
      <c r="T20" s="49">
        <v>1.0814999999999999</v>
      </c>
      <c r="U20" s="48">
        <v>137.83000000000001</v>
      </c>
      <c r="V20" s="41">
        <v>6567.15</v>
      </c>
      <c r="W20" s="41">
        <v>6592.59</v>
      </c>
      <c r="X20" s="47">
        <f t="shared" si="5"/>
        <v>7555.7096625057793</v>
      </c>
      <c r="Y20" s="46">
        <v>1.2464</v>
      </c>
    </row>
    <row r="21" spans="2:25" x14ac:dyDescent="0.2">
      <c r="B21" s="45">
        <v>45065</v>
      </c>
      <c r="C21" s="44">
        <v>8221</v>
      </c>
      <c r="D21" s="43">
        <v>8222</v>
      </c>
      <c r="E21" s="42">
        <f t="shared" si="0"/>
        <v>8221.5</v>
      </c>
      <c r="F21" s="44">
        <v>8271</v>
      </c>
      <c r="G21" s="43">
        <v>8272</v>
      </c>
      <c r="H21" s="42">
        <f t="shared" si="1"/>
        <v>8271.5</v>
      </c>
      <c r="I21" s="44">
        <v>8355</v>
      </c>
      <c r="J21" s="43">
        <v>8365</v>
      </c>
      <c r="K21" s="42">
        <f t="shared" si="2"/>
        <v>8360</v>
      </c>
      <c r="L21" s="44">
        <v>8365</v>
      </c>
      <c r="M21" s="43">
        <v>8375</v>
      </c>
      <c r="N21" s="42">
        <f t="shared" si="3"/>
        <v>8370</v>
      </c>
      <c r="O21" s="44">
        <v>8385</v>
      </c>
      <c r="P21" s="43">
        <v>8395</v>
      </c>
      <c r="Q21" s="42">
        <f t="shared" si="4"/>
        <v>8390</v>
      </c>
      <c r="R21" s="50">
        <v>8222</v>
      </c>
      <c r="S21" s="49">
        <v>1.2442</v>
      </c>
      <c r="T21" s="49">
        <v>1.0809</v>
      </c>
      <c r="U21" s="48">
        <v>138.41</v>
      </c>
      <c r="V21" s="41">
        <v>6608.26</v>
      </c>
      <c r="W21" s="41">
        <v>6637.25</v>
      </c>
      <c r="X21" s="47">
        <f t="shared" si="5"/>
        <v>7606.6241095383475</v>
      </c>
      <c r="Y21" s="46">
        <v>1.2463</v>
      </c>
    </row>
    <row r="22" spans="2:25" x14ac:dyDescent="0.2">
      <c r="B22" s="45">
        <v>45068</v>
      </c>
      <c r="C22" s="44">
        <v>8093</v>
      </c>
      <c r="D22" s="43">
        <v>8094</v>
      </c>
      <c r="E22" s="42">
        <f t="shared" si="0"/>
        <v>8093.5</v>
      </c>
      <c r="F22" s="44">
        <v>8150.5</v>
      </c>
      <c r="G22" s="43">
        <v>8151.5</v>
      </c>
      <c r="H22" s="42">
        <f t="shared" si="1"/>
        <v>8151</v>
      </c>
      <c r="I22" s="44">
        <v>8240</v>
      </c>
      <c r="J22" s="43">
        <v>8250</v>
      </c>
      <c r="K22" s="42">
        <f t="shared" si="2"/>
        <v>8245</v>
      </c>
      <c r="L22" s="44">
        <v>8255</v>
      </c>
      <c r="M22" s="43">
        <v>8265</v>
      </c>
      <c r="N22" s="42">
        <f t="shared" si="3"/>
        <v>8260</v>
      </c>
      <c r="O22" s="44">
        <v>8275</v>
      </c>
      <c r="P22" s="43">
        <v>8285</v>
      </c>
      <c r="Q22" s="42">
        <f t="shared" si="4"/>
        <v>8280</v>
      </c>
      <c r="R22" s="50">
        <v>8094</v>
      </c>
      <c r="S22" s="49">
        <v>1.2463</v>
      </c>
      <c r="T22" s="49">
        <v>1.0822000000000001</v>
      </c>
      <c r="U22" s="48">
        <v>138.25</v>
      </c>
      <c r="V22" s="41">
        <v>6494.42</v>
      </c>
      <c r="W22" s="41">
        <v>6530.08</v>
      </c>
      <c r="X22" s="47">
        <f t="shared" si="5"/>
        <v>7479.2090186656806</v>
      </c>
      <c r="Y22" s="46">
        <v>1.2483</v>
      </c>
    </row>
    <row r="23" spans="2:25" x14ac:dyDescent="0.2">
      <c r="B23" s="45">
        <v>45069</v>
      </c>
      <c r="C23" s="44">
        <v>7960</v>
      </c>
      <c r="D23" s="43">
        <v>7961</v>
      </c>
      <c r="E23" s="42">
        <f t="shared" si="0"/>
        <v>7960.5</v>
      </c>
      <c r="F23" s="44">
        <v>8035</v>
      </c>
      <c r="G23" s="43">
        <v>8037</v>
      </c>
      <c r="H23" s="42">
        <f t="shared" si="1"/>
        <v>8036</v>
      </c>
      <c r="I23" s="44">
        <v>8150</v>
      </c>
      <c r="J23" s="43">
        <v>8160</v>
      </c>
      <c r="K23" s="42">
        <f t="shared" si="2"/>
        <v>8155</v>
      </c>
      <c r="L23" s="44">
        <v>8175</v>
      </c>
      <c r="M23" s="43">
        <v>8185</v>
      </c>
      <c r="N23" s="42">
        <f t="shared" si="3"/>
        <v>8180</v>
      </c>
      <c r="O23" s="44">
        <v>8200</v>
      </c>
      <c r="P23" s="43">
        <v>8210</v>
      </c>
      <c r="Q23" s="42">
        <f t="shared" si="4"/>
        <v>8205</v>
      </c>
      <c r="R23" s="50">
        <v>7961</v>
      </c>
      <c r="S23" s="49">
        <v>1.2383999999999999</v>
      </c>
      <c r="T23" s="49">
        <v>1.0772999999999999</v>
      </c>
      <c r="U23" s="48">
        <v>138.41999999999999</v>
      </c>
      <c r="V23" s="41">
        <v>6428.46</v>
      </c>
      <c r="W23" s="41">
        <v>6478.84</v>
      </c>
      <c r="X23" s="47">
        <f t="shared" si="5"/>
        <v>7389.7707231040567</v>
      </c>
      <c r="Y23" s="46">
        <v>1.2404999999999999</v>
      </c>
    </row>
    <row r="24" spans="2:25" x14ac:dyDescent="0.2">
      <c r="B24" s="45">
        <v>45070</v>
      </c>
      <c r="C24" s="44">
        <v>7909</v>
      </c>
      <c r="D24" s="43">
        <v>7910</v>
      </c>
      <c r="E24" s="42">
        <f t="shared" si="0"/>
        <v>7909.5</v>
      </c>
      <c r="F24" s="44">
        <v>7960</v>
      </c>
      <c r="G24" s="43">
        <v>7960.5</v>
      </c>
      <c r="H24" s="42">
        <f t="shared" si="1"/>
        <v>7960.25</v>
      </c>
      <c r="I24" s="44">
        <v>8070</v>
      </c>
      <c r="J24" s="43">
        <v>8080</v>
      </c>
      <c r="K24" s="42">
        <f t="shared" si="2"/>
        <v>8075</v>
      </c>
      <c r="L24" s="44">
        <v>8095</v>
      </c>
      <c r="M24" s="43">
        <v>8105</v>
      </c>
      <c r="N24" s="42">
        <f t="shared" si="3"/>
        <v>8100</v>
      </c>
      <c r="O24" s="44">
        <v>8120</v>
      </c>
      <c r="P24" s="43">
        <v>8130</v>
      </c>
      <c r="Q24" s="42">
        <f t="shared" si="4"/>
        <v>8125</v>
      </c>
      <c r="R24" s="50">
        <v>7910</v>
      </c>
      <c r="S24" s="49">
        <v>1.2399</v>
      </c>
      <c r="T24" s="49">
        <v>1.0781000000000001</v>
      </c>
      <c r="U24" s="48">
        <v>138.38</v>
      </c>
      <c r="V24" s="41">
        <v>6379.55</v>
      </c>
      <c r="W24" s="41">
        <v>6410.45</v>
      </c>
      <c r="X24" s="47">
        <f t="shared" si="5"/>
        <v>7336.9817271125121</v>
      </c>
      <c r="Y24" s="46">
        <v>1.2418</v>
      </c>
    </row>
    <row r="25" spans="2:25" x14ac:dyDescent="0.2">
      <c r="B25" s="45">
        <v>45071</v>
      </c>
      <c r="C25" s="44">
        <v>7921</v>
      </c>
      <c r="D25" s="43">
        <v>7922</v>
      </c>
      <c r="E25" s="42">
        <f t="shared" si="0"/>
        <v>7921.5</v>
      </c>
      <c r="F25" s="44">
        <v>7955</v>
      </c>
      <c r="G25" s="43">
        <v>7960</v>
      </c>
      <c r="H25" s="42">
        <f t="shared" si="1"/>
        <v>7957.5</v>
      </c>
      <c r="I25" s="44">
        <v>8060</v>
      </c>
      <c r="J25" s="43">
        <v>8070</v>
      </c>
      <c r="K25" s="42">
        <f t="shared" si="2"/>
        <v>8065</v>
      </c>
      <c r="L25" s="44">
        <v>8095</v>
      </c>
      <c r="M25" s="43">
        <v>8105</v>
      </c>
      <c r="N25" s="42">
        <f t="shared" si="3"/>
        <v>8100</v>
      </c>
      <c r="O25" s="44">
        <v>8120</v>
      </c>
      <c r="P25" s="43">
        <v>8130</v>
      </c>
      <c r="Q25" s="42">
        <f t="shared" si="4"/>
        <v>8125</v>
      </c>
      <c r="R25" s="50">
        <v>7922</v>
      </c>
      <c r="S25" s="49">
        <v>1.2363</v>
      </c>
      <c r="T25" s="49">
        <v>1.0732999999999999</v>
      </c>
      <c r="U25" s="48">
        <v>139.58000000000001</v>
      </c>
      <c r="V25" s="41">
        <v>6407.83</v>
      </c>
      <c r="W25" s="41">
        <v>6428.17</v>
      </c>
      <c r="X25" s="47">
        <f t="shared" si="5"/>
        <v>7380.9745644274672</v>
      </c>
      <c r="Y25" s="46">
        <v>1.2383</v>
      </c>
    </row>
    <row r="26" spans="2:25" x14ac:dyDescent="0.2">
      <c r="B26" s="45">
        <v>45072</v>
      </c>
      <c r="C26" s="44">
        <v>8081</v>
      </c>
      <c r="D26" s="43">
        <v>8082</v>
      </c>
      <c r="E26" s="42">
        <f t="shared" si="0"/>
        <v>8081.5</v>
      </c>
      <c r="F26" s="44">
        <v>8112</v>
      </c>
      <c r="G26" s="43">
        <v>8113</v>
      </c>
      <c r="H26" s="42">
        <f t="shared" si="1"/>
        <v>8112.5</v>
      </c>
      <c r="I26" s="44">
        <v>8180</v>
      </c>
      <c r="J26" s="43">
        <v>8190</v>
      </c>
      <c r="K26" s="42">
        <f t="shared" si="2"/>
        <v>8185</v>
      </c>
      <c r="L26" s="44">
        <v>8215</v>
      </c>
      <c r="M26" s="43">
        <v>8225</v>
      </c>
      <c r="N26" s="42">
        <f t="shared" si="3"/>
        <v>8220</v>
      </c>
      <c r="O26" s="44">
        <v>8245</v>
      </c>
      <c r="P26" s="43">
        <v>8255</v>
      </c>
      <c r="Q26" s="42">
        <f t="shared" si="4"/>
        <v>8250</v>
      </c>
      <c r="R26" s="50">
        <v>8082</v>
      </c>
      <c r="S26" s="49">
        <v>1.2386999999999999</v>
      </c>
      <c r="T26" s="49">
        <v>1.0751999999999999</v>
      </c>
      <c r="U26" s="48">
        <v>139.77000000000001</v>
      </c>
      <c r="V26" s="41">
        <v>6524.58</v>
      </c>
      <c r="W26" s="41">
        <v>6539.58</v>
      </c>
      <c r="X26" s="47">
        <f t="shared" si="5"/>
        <v>7516.7410714285716</v>
      </c>
      <c r="Y26" s="46">
        <v>1.2405999999999999</v>
      </c>
    </row>
    <row r="27" spans="2:25" x14ac:dyDescent="0.2">
      <c r="B27" s="45">
        <v>45076</v>
      </c>
      <c r="C27" s="44">
        <v>8120</v>
      </c>
      <c r="D27" s="43">
        <v>8122</v>
      </c>
      <c r="E27" s="42">
        <f t="shared" si="0"/>
        <v>8121</v>
      </c>
      <c r="F27" s="44">
        <v>8141</v>
      </c>
      <c r="G27" s="43">
        <v>8142</v>
      </c>
      <c r="H27" s="42">
        <f t="shared" si="1"/>
        <v>8141.5</v>
      </c>
      <c r="I27" s="44">
        <v>8210</v>
      </c>
      <c r="J27" s="43">
        <v>8220</v>
      </c>
      <c r="K27" s="42">
        <f t="shared" si="2"/>
        <v>8215</v>
      </c>
      <c r="L27" s="44">
        <v>8235</v>
      </c>
      <c r="M27" s="43">
        <v>8245</v>
      </c>
      <c r="N27" s="42">
        <f t="shared" si="3"/>
        <v>8240</v>
      </c>
      <c r="O27" s="44">
        <v>8260</v>
      </c>
      <c r="P27" s="43">
        <v>8270</v>
      </c>
      <c r="Q27" s="42">
        <f t="shared" si="4"/>
        <v>8265</v>
      </c>
      <c r="R27" s="50">
        <v>8122</v>
      </c>
      <c r="S27" s="49">
        <v>1.2435</v>
      </c>
      <c r="T27" s="49">
        <v>1.0744</v>
      </c>
      <c r="U27" s="48">
        <v>139.66999999999999</v>
      </c>
      <c r="V27" s="41">
        <v>6531.56</v>
      </c>
      <c r="W27" s="41">
        <v>6537.13</v>
      </c>
      <c r="X27" s="47">
        <f t="shared" si="5"/>
        <v>7559.5681310498885</v>
      </c>
      <c r="Y27" s="46">
        <v>1.2455000000000001</v>
      </c>
    </row>
    <row r="28" spans="2:25" x14ac:dyDescent="0.2">
      <c r="B28" s="45">
        <v>45077</v>
      </c>
      <c r="C28" s="44">
        <v>8015</v>
      </c>
      <c r="D28" s="43">
        <v>8017</v>
      </c>
      <c r="E28" s="42">
        <f t="shared" si="0"/>
        <v>8016</v>
      </c>
      <c r="F28" s="44">
        <v>8047</v>
      </c>
      <c r="G28" s="43">
        <v>8047.5</v>
      </c>
      <c r="H28" s="42">
        <f t="shared" si="1"/>
        <v>8047.25</v>
      </c>
      <c r="I28" s="44">
        <v>8105</v>
      </c>
      <c r="J28" s="43">
        <v>8115</v>
      </c>
      <c r="K28" s="42">
        <f t="shared" si="2"/>
        <v>8110</v>
      </c>
      <c r="L28" s="44">
        <v>8125</v>
      </c>
      <c r="M28" s="43">
        <v>8135</v>
      </c>
      <c r="N28" s="42">
        <f t="shared" si="3"/>
        <v>8130</v>
      </c>
      <c r="O28" s="44">
        <v>8155</v>
      </c>
      <c r="P28" s="43">
        <v>8165</v>
      </c>
      <c r="Q28" s="42">
        <f t="shared" si="4"/>
        <v>8160</v>
      </c>
      <c r="R28" s="50">
        <v>8017</v>
      </c>
      <c r="S28" s="49">
        <v>1.2361</v>
      </c>
      <c r="T28" s="49">
        <v>1.0680000000000001</v>
      </c>
      <c r="U28" s="48">
        <v>139.71</v>
      </c>
      <c r="V28" s="41">
        <v>6485.72</v>
      </c>
      <c r="W28" s="41">
        <v>6499.35</v>
      </c>
      <c r="X28" s="47">
        <f t="shared" si="5"/>
        <v>7506.5543071161046</v>
      </c>
      <c r="Y28" s="46">
        <v>1.2382</v>
      </c>
    </row>
    <row r="29" spans="2:25" x14ac:dyDescent="0.2">
      <c r="B29" s="40" t="s">
        <v>11</v>
      </c>
      <c r="C29" s="39">
        <f>ROUND(AVERAGE(C9:C28),2)</f>
        <v>8232.8799999999992</v>
      </c>
      <c r="D29" s="38">
        <f>ROUND(AVERAGE(D9:D28),2)</f>
        <v>8234.2800000000007</v>
      </c>
      <c r="E29" s="37">
        <f>ROUND(AVERAGE(C29:D29),2)</f>
        <v>8233.58</v>
      </c>
      <c r="F29" s="39">
        <f>ROUND(AVERAGE(F9:F28),2)</f>
        <v>8269.6299999999992</v>
      </c>
      <c r="G29" s="38">
        <f>ROUND(AVERAGE(G9:G28),2)</f>
        <v>8271.43</v>
      </c>
      <c r="H29" s="37">
        <f>ROUND(AVERAGE(F29:G29),2)</f>
        <v>8270.5300000000007</v>
      </c>
      <c r="I29" s="39">
        <f>ROUND(AVERAGE(I9:I28),2)</f>
        <v>8326</v>
      </c>
      <c r="J29" s="38">
        <f>ROUND(AVERAGE(J9:J28),2)</f>
        <v>8336</v>
      </c>
      <c r="K29" s="37">
        <f>ROUND(AVERAGE(I29:J29),2)</f>
        <v>8331</v>
      </c>
      <c r="L29" s="39">
        <f>ROUND(AVERAGE(L9:L28),2)</f>
        <v>8331.5</v>
      </c>
      <c r="M29" s="38">
        <f>ROUND(AVERAGE(M9:M28),2)</f>
        <v>8341.5</v>
      </c>
      <c r="N29" s="37">
        <f>ROUND(AVERAGE(L29:M29),2)</f>
        <v>8336.5</v>
      </c>
      <c r="O29" s="39">
        <f>ROUND(AVERAGE(O9:O28),2)</f>
        <v>8340.75</v>
      </c>
      <c r="P29" s="38">
        <f>ROUND(AVERAGE(P9:P28),2)</f>
        <v>8350.75</v>
      </c>
      <c r="Q29" s="37">
        <f>ROUND(AVERAGE(O29:P29),2)</f>
        <v>8345.75</v>
      </c>
      <c r="R29" s="36">
        <f>ROUND(AVERAGE(R9:R28),2)</f>
        <v>8234.2800000000007</v>
      </c>
      <c r="S29" s="35">
        <f>ROUND(AVERAGE(S9:S28),4)</f>
        <v>1.2483</v>
      </c>
      <c r="T29" s="34">
        <f>ROUND(AVERAGE(T9:T28),4)</f>
        <v>1.0866</v>
      </c>
      <c r="U29" s="167">
        <f>ROUND(AVERAGE(U9:U28),2)</f>
        <v>137</v>
      </c>
      <c r="V29" s="33">
        <f>AVERAGE(V9:V28)</f>
        <v>6595.817</v>
      </c>
      <c r="W29" s="33">
        <f>AVERAGE(W9:W28)</f>
        <v>6614.5589999999993</v>
      </c>
      <c r="X29" s="33">
        <f>AVERAGE(X9:X28)</f>
        <v>7576.7172518309217</v>
      </c>
      <c r="Y29" s="32">
        <f>AVERAGE(Y9:Y28)</f>
        <v>1.250375</v>
      </c>
    </row>
    <row r="30" spans="2:25" x14ac:dyDescent="0.2">
      <c r="B30" s="31" t="s">
        <v>12</v>
      </c>
      <c r="C30" s="30">
        <f t="shared" ref="C30:Y30" si="6">MAX(C9:C28)</f>
        <v>8582.5</v>
      </c>
      <c r="D30" s="29">
        <f t="shared" si="6"/>
        <v>8583</v>
      </c>
      <c r="E30" s="28">
        <f t="shared" si="6"/>
        <v>8582.75</v>
      </c>
      <c r="F30" s="30">
        <f t="shared" si="6"/>
        <v>8605</v>
      </c>
      <c r="G30" s="29">
        <f t="shared" si="6"/>
        <v>8607</v>
      </c>
      <c r="H30" s="28">
        <f t="shared" si="6"/>
        <v>8606</v>
      </c>
      <c r="I30" s="30">
        <f t="shared" si="6"/>
        <v>8620</v>
      </c>
      <c r="J30" s="29">
        <f t="shared" si="6"/>
        <v>8630</v>
      </c>
      <c r="K30" s="28">
        <f t="shared" si="6"/>
        <v>8625</v>
      </c>
      <c r="L30" s="30">
        <f t="shared" si="6"/>
        <v>8595</v>
      </c>
      <c r="M30" s="29">
        <f t="shared" si="6"/>
        <v>8605</v>
      </c>
      <c r="N30" s="28">
        <f t="shared" si="6"/>
        <v>8600</v>
      </c>
      <c r="O30" s="30">
        <f t="shared" si="6"/>
        <v>8585</v>
      </c>
      <c r="P30" s="29">
        <f t="shared" si="6"/>
        <v>8595</v>
      </c>
      <c r="Q30" s="28">
        <f t="shared" si="6"/>
        <v>8590</v>
      </c>
      <c r="R30" s="27">
        <f t="shared" si="6"/>
        <v>8583</v>
      </c>
      <c r="S30" s="26">
        <f t="shared" si="6"/>
        <v>1.2606999999999999</v>
      </c>
      <c r="T30" s="25">
        <f t="shared" si="6"/>
        <v>1.1073999999999999</v>
      </c>
      <c r="U30" s="24">
        <f t="shared" si="6"/>
        <v>139.77000000000001</v>
      </c>
      <c r="V30" s="23">
        <f t="shared" si="6"/>
        <v>6868.84</v>
      </c>
      <c r="W30" s="23">
        <f t="shared" si="6"/>
        <v>6872.75</v>
      </c>
      <c r="X30" s="23">
        <f t="shared" si="6"/>
        <v>7828.3473184968989</v>
      </c>
      <c r="Y30" s="22">
        <f t="shared" si="6"/>
        <v>1.2628999999999999</v>
      </c>
    </row>
    <row r="31" spans="2:25" ht="13.5" thickBot="1" x14ac:dyDescent="0.25">
      <c r="B31" s="21" t="s">
        <v>13</v>
      </c>
      <c r="C31" s="20">
        <f t="shared" ref="C31:Y31" si="7">MIN(C9:C28)</f>
        <v>7909</v>
      </c>
      <c r="D31" s="19">
        <f t="shared" si="7"/>
        <v>7910</v>
      </c>
      <c r="E31" s="18">
        <f t="shared" si="7"/>
        <v>7909.5</v>
      </c>
      <c r="F31" s="20">
        <f t="shared" si="7"/>
        <v>7955</v>
      </c>
      <c r="G31" s="19">
        <f t="shared" si="7"/>
        <v>7960</v>
      </c>
      <c r="H31" s="18">
        <f t="shared" si="7"/>
        <v>7957.5</v>
      </c>
      <c r="I31" s="20">
        <f t="shared" si="7"/>
        <v>8060</v>
      </c>
      <c r="J31" s="19">
        <f t="shared" si="7"/>
        <v>8070</v>
      </c>
      <c r="K31" s="18">
        <f t="shared" si="7"/>
        <v>8065</v>
      </c>
      <c r="L31" s="20">
        <f t="shared" si="7"/>
        <v>8095</v>
      </c>
      <c r="M31" s="19">
        <f t="shared" si="7"/>
        <v>8105</v>
      </c>
      <c r="N31" s="18">
        <f t="shared" si="7"/>
        <v>8100</v>
      </c>
      <c r="O31" s="20">
        <f t="shared" si="7"/>
        <v>8120</v>
      </c>
      <c r="P31" s="19">
        <f t="shared" si="7"/>
        <v>8130</v>
      </c>
      <c r="Q31" s="18">
        <f t="shared" si="7"/>
        <v>8125</v>
      </c>
      <c r="R31" s="17">
        <f t="shared" si="7"/>
        <v>7910</v>
      </c>
      <c r="S31" s="16">
        <f t="shared" si="7"/>
        <v>1.2361</v>
      </c>
      <c r="T31" s="15">
        <f t="shared" si="7"/>
        <v>1.0680000000000001</v>
      </c>
      <c r="U31" s="14">
        <f t="shared" si="7"/>
        <v>134.16</v>
      </c>
      <c r="V31" s="13">
        <f t="shared" si="7"/>
        <v>6379.55</v>
      </c>
      <c r="W31" s="13">
        <f t="shared" si="7"/>
        <v>6410.45</v>
      </c>
      <c r="X31" s="13">
        <f t="shared" si="7"/>
        <v>7336.9817271125121</v>
      </c>
      <c r="Y31" s="12">
        <f t="shared" si="7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33"/>
  <sheetViews>
    <sheetView topLeftCell="A4" workbookViewId="0">
      <selection activeCell="G45" sqref="G45"/>
    </sheetView>
  </sheetViews>
  <sheetFormatPr baseColWidth="10" defaultColWidth="9.140625" defaultRowHeight="12.75" x14ac:dyDescent="0.2"/>
  <cols>
    <col min="3" max="3" width="12.140625" customWidth="1"/>
    <col min="4" max="4" width="19.7109375" customWidth="1"/>
    <col min="6" max="6" width="12.140625" customWidth="1"/>
    <col min="7" max="7" width="19.7109375" customWidth="1"/>
    <col min="9" max="9" width="12.140625" customWidth="1"/>
    <col min="10" max="10" width="19.7109375" customWidth="1"/>
  </cols>
  <sheetData>
    <row r="2" spans="2:10" x14ac:dyDescent="0.2">
      <c r="B2" s="73" t="s">
        <v>39</v>
      </c>
    </row>
    <row r="3" spans="2:10" ht="13.5" thickBot="1" x14ac:dyDescent="0.25"/>
    <row r="4" spans="2:10" x14ac:dyDescent="0.2">
      <c r="C4" s="179" t="s">
        <v>38</v>
      </c>
      <c r="D4" s="180"/>
      <c r="F4" s="179" t="s">
        <v>37</v>
      </c>
      <c r="G4" s="180"/>
      <c r="I4" s="179" t="s">
        <v>36</v>
      </c>
      <c r="J4" s="180"/>
    </row>
    <row r="5" spans="2:10" x14ac:dyDescent="0.2">
      <c r="C5" s="72">
        <v>45077</v>
      </c>
      <c r="D5" s="71"/>
      <c r="F5" s="72">
        <v>45077</v>
      </c>
      <c r="G5" s="71"/>
      <c r="I5" s="72">
        <v>45077</v>
      </c>
      <c r="J5" s="71"/>
    </row>
    <row r="6" spans="2:10" x14ac:dyDescent="0.2">
      <c r="C6" s="70"/>
      <c r="D6" s="69" t="s">
        <v>35</v>
      </c>
      <c r="F6" s="70"/>
      <c r="G6" s="69" t="s">
        <v>35</v>
      </c>
      <c r="I6" s="70"/>
      <c r="J6" s="69" t="s">
        <v>35</v>
      </c>
    </row>
    <row r="7" spans="2:10" x14ac:dyDescent="0.2">
      <c r="C7" s="68"/>
      <c r="D7" s="67"/>
      <c r="F7" s="68"/>
      <c r="G7" s="67"/>
      <c r="I7" s="68"/>
      <c r="J7" s="67"/>
    </row>
    <row r="8" spans="2:10" x14ac:dyDescent="0.2">
      <c r="C8" s="66">
        <v>45048</v>
      </c>
      <c r="D8" s="65">
        <v>8669.25</v>
      </c>
      <c r="F8" s="66">
        <f t="shared" ref="F8:F27" si="0">C8</f>
        <v>45048</v>
      </c>
      <c r="G8" s="65">
        <v>2365.0700000000002</v>
      </c>
      <c r="I8" s="66">
        <f t="shared" ref="I8:I27" si="1">C8</f>
        <v>45048</v>
      </c>
      <c r="J8" s="65">
        <v>2665.69</v>
      </c>
    </row>
    <row r="9" spans="2:10" x14ac:dyDescent="0.2">
      <c r="C9" s="66">
        <v>45049</v>
      </c>
      <c r="D9" s="65">
        <v>8483.51</v>
      </c>
      <c r="F9" s="66">
        <f t="shared" si="0"/>
        <v>45049</v>
      </c>
      <c r="G9" s="65">
        <v>2351.96</v>
      </c>
      <c r="I9" s="66">
        <f t="shared" si="1"/>
        <v>45049</v>
      </c>
      <c r="J9" s="65">
        <v>2597.14</v>
      </c>
    </row>
    <row r="10" spans="2:10" x14ac:dyDescent="0.2">
      <c r="C10" s="66">
        <v>45050</v>
      </c>
      <c r="D10" s="65">
        <v>8569.81</v>
      </c>
      <c r="F10" s="66">
        <f t="shared" si="0"/>
        <v>45050</v>
      </c>
      <c r="G10" s="65">
        <v>2319.61</v>
      </c>
      <c r="I10" s="66">
        <f t="shared" si="1"/>
        <v>45050</v>
      </c>
      <c r="J10" s="65">
        <v>2625.85</v>
      </c>
    </row>
    <row r="11" spans="2:10" x14ac:dyDescent="0.2">
      <c r="C11" s="66">
        <v>45051</v>
      </c>
      <c r="D11" s="65">
        <v>8561.74</v>
      </c>
      <c r="F11" s="66">
        <f t="shared" si="0"/>
        <v>45051</v>
      </c>
      <c r="G11" s="65">
        <v>2300.1999999999998</v>
      </c>
      <c r="I11" s="66">
        <f t="shared" si="1"/>
        <v>45051</v>
      </c>
      <c r="J11" s="65">
        <v>2649.18</v>
      </c>
    </row>
    <row r="12" spans="2:10" x14ac:dyDescent="0.2">
      <c r="C12" s="66">
        <v>45055</v>
      </c>
      <c r="D12" s="65">
        <v>8578.8700000000008</v>
      </c>
      <c r="F12" s="66">
        <f t="shared" si="0"/>
        <v>45055</v>
      </c>
      <c r="G12" s="65">
        <v>2306.46</v>
      </c>
      <c r="I12" s="66">
        <f t="shared" si="1"/>
        <v>45055</v>
      </c>
      <c r="J12" s="65">
        <v>2678.45</v>
      </c>
    </row>
    <row r="13" spans="2:10" x14ac:dyDescent="0.2">
      <c r="C13" s="66">
        <v>45056</v>
      </c>
      <c r="D13" s="65">
        <v>8592.41</v>
      </c>
      <c r="F13" s="66">
        <f t="shared" si="0"/>
        <v>45056</v>
      </c>
      <c r="G13" s="65">
        <v>2311.5</v>
      </c>
      <c r="I13" s="66">
        <f t="shared" si="1"/>
        <v>45056</v>
      </c>
      <c r="J13" s="65">
        <v>2667.78</v>
      </c>
    </row>
    <row r="14" spans="2:10" x14ac:dyDescent="0.2">
      <c r="C14" s="66">
        <v>45057</v>
      </c>
      <c r="D14" s="65">
        <v>8345.56</v>
      </c>
      <c r="F14" s="66">
        <f t="shared" si="0"/>
        <v>45057</v>
      </c>
      <c r="G14" s="65">
        <v>2248.9</v>
      </c>
      <c r="I14" s="66">
        <f t="shared" si="1"/>
        <v>45057</v>
      </c>
      <c r="J14" s="65">
        <v>2601.41</v>
      </c>
    </row>
    <row r="15" spans="2:10" x14ac:dyDescent="0.2">
      <c r="C15" s="66">
        <v>45058</v>
      </c>
      <c r="D15" s="65">
        <v>8210.9699999999993</v>
      </c>
      <c r="F15" s="66">
        <f t="shared" si="0"/>
        <v>45058</v>
      </c>
      <c r="G15" s="65">
        <v>2205.86</v>
      </c>
      <c r="I15" s="66">
        <f t="shared" si="1"/>
        <v>45058</v>
      </c>
      <c r="J15" s="65">
        <v>2534.88</v>
      </c>
    </row>
    <row r="16" spans="2:10" x14ac:dyDescent="0.2">
      <c r="C16" s="66">
        <v>45061</v>
      </c>
      <c r="D16" s="65">
        <v>8269.74</v>
      </c>
      <c r="F16" s="66">
        <f t="shared" si="0"/>
        <v>45061</v>
      </c>
      <c r="G16" s="65">
        <v>2240.14</v>
      </c>
      <c r="I16" s="66">
        <f t="shared" si="1"/>
        <v>45061</v>
      </c>
      <c r="J16" s="65">
        <v>2549.83</v>
      </c>
    </row>
    <row r="17" spans="3:10" x14ac:dyDescent="0.2">
      <c r="C17" s="66">
        <v>45062</v>
      </c>
      <c r="D17" s="65">
        <v>8184.36</v>
      </c>
      <c r="F17" s="66">
        <f t="shared" si="0"/>
        <v>45062</v>
      </c>
      <c r="G17" s="65">
        <v>2258.67</v>
      </c>
      <c r="I17" s="66">
        <f t="shared" si="1"/>
        <v>45062</v>
      </c>
      <c r="J17" s="65">
        <v>2513.5700000000002</v>
      </c>
    </row>
    <row r="18" spans="3:10" x14ac:dyDescent="0.2">
      <c r="C18" s="66">
        <v>45063</v>
      </c>
      <c r="D18" s="65">
        <v>8141.69</v>
      </c>
      <c r="F18" s="66">
        <f t="shared" si="0"/>
        <v>45063</v>
      </c>
      <c r="G18" s="65">
        <v>2263.19</v>
      </c>
      <c r="I18" s="66">
        <f t="shared" si="1"/>
        <v>45063</v>
      </c>
      <c r="J18" s="65">
        <v>2510.92</v>
      </c>
    </row>
    <row r="19" spans="3:10" x14ac:dyDescent="0.2">
      <c r="C19" s="66">
        <v>45064</v>
      </c>
      <c r="D19" s="65">
        <v>8276.4599999999991</v>
      </c>
      <c r="F19" s="66">
        <f t="shared" si="0"/>
        <v>45064</v>
      </c>
      <c r="G19" s="65">
        <v>2290.84</v>
      </c>
      <c r="I19" s="66">
        <f t="shared" si="1"/>
        <v>45064</v>
      </c>
      <c r="J19" s="65">
        <v>2526.4499999999998</v>
      </c>
    </row>
    <row r="20" spans="3:10" x14ac:dyDescent="0.2">
      <c r="C20" s="66">
        <v>45065</v>
      </c>
      <c r="D20" s="65">
        <v>8241.6299999999992</v>
      </c>
      <c r="F20" s="66">
        <f t="shared" si="0"/>
        <v>45065</v>
      </c>
      <c r="G20" s="65">
        <v>2284.54</v>
      </c>
      <c r="I20" s="66">
        <f t="shared" si="1"/>
        <v>45065</v>
      </c>
      <c r="J20" s="65">
        <v>2489.62</v>
      </c>
    </row>
    <row r="21" spans="3:10" x14ac:dyDescent="0.2">
      <c r="C21" s="66">
        <v>45068</v>
      </c>
      <c r="D21" s="65">
        <v>8171.23</v>
      </c>
      <c r="F21" s="66">
        <f t="shared" si="0"/>
        <v>45068</v>
      </c>
      <c r="G21" s="65">
        <v>2257.71</v>
      </c>
      <c r="I21" s="66">
        <f t="shared" si="1"/>
        <v>45068</v>
      </c>
      <c r="J21" s="65">
        <v>2442</v>
      </c>
    </row>
    <row r="22" spans="3:10" x14ac:dyDescent="0.2">
      <c r="C22" s="66">
        <v>45069</v>
      </c>
      <c r="D22" s="65">
        <v>8068.87</v>
      </c>
      <c r="F22" s="66">
        <f t="shared" si="0"/>
        <v>45069</v>
      </c>
      <c r="G22" s="65">
        <v>2247.67</v>
      </c>
      <c r="I22" s="66">
        <f t="shared" si="1"/>
        <v>45069</v>
      </c>
      <c r="J22" s="65">
        <v>2381.5</v>
      </c>
    </row>
    <row r="23" spans="3:10" x14ac:dyDescent="0.2">
      <c r="C23" s="66">
        <v>45070</v>
      </c>
      <c r="D23" s="65">
        <v>8011.68</v>
      </c>
      <c r="F23" s="66">
        <f t="shared" si="0"/>
        <v>45070</v>
      </c>
      <c r="G23" s="65">
        <v>2196.91</v>
      </c>
      <c r="I23" s="66">
        <f t="shared" si="1"/>
        <v>45070</v>
      </c>
      <c r="J23" s="65">
        <v>2338.38</v>
      </c>
    </row>
    <row r="24" spans="3:10" x14ac:dyDescent="0.2">
      <c r="C24" s="66">
        <v>45071</v>
      </c>
      <c r="D24" s="65">
        <v>7935.09</v>
      </c>
      <c r="F24" s="66">
        <f t="shared" si="0"/>
        <v>45071</v>
      </c>
      <c r="G24" s="65">
        <v>2206.16</v>
      </c>
      <c r="I24" s="66">
        <f t="shared" si="1"/>
        <v>45071</v>
      </c>
      <c r="J24" s="65">
        <v>2284.56</v>
      </c>
    </row>
    <row r="25" spans="3:10" x14ac:dyDescent="0.2">
      <c r="C25" s="66">
        <v>45072</v>
      </c>
      <c r="D25" s="65">
        <v>8084.25</v>
      </c>
      <c r="F25" s="66">
        <f t="shared" si="0"/>
        <v>45072</v>
      </c>
      <c r="G25" s="65">
        <v>2259.6999999999998</v>
      </c>
      <c r="I25" s="66">
        <f t="shared" si="1"/>
        <v>45072</v>
      </c>
      <c r="J25" s="65">
        <v>2323.2800000000002</v>
      </c>
    </row>
    <row r="26" spans="3:10" x14ac:dyDescent="0.2">
      <c r="C26" s="66">
        <v>45076</v>
      </c>
      <c r="D26" s="65">
        <v>8093.41</v>
      </c>
      <c r="F26" s="66">
        <f t="shared" si="0"/>
        <v>45076</v>
      </c>
      <c r="G26" s="65">
        <v>2219.73</v>
      </c>
      <c r="I26" s="66">
        <f t="shared" si="1"/>
        <v>45076</v>
      </c>
      <c r="J26" s="65">
        <v>2319.2399999999998</v>
      </c>
    </row>
    <row r="27" spans="3:10" ht="13.5" thickBot="1" x14ac:dyDescent="0.25">
      <c r="C27" s="66">
        <v>45077</v>
      </c>
      <c r="D27" s="65">
        <v>8097.54</v>
      </c>
      <c r="F27" s="66">
        <f t="shared" si="0"/>
        <v>45077</v>
      </c>
      <c r="G27" s="65">
        <v>2220.46</v>
      </c>
      <c r="I27" s="66">
        <f t="shared" si="1"/>
        <v>45077</v>
      </c>
      <c r="J27" s="65">
        <v>2300.02</v>
      </c>
    </row>
    <row r="28" spans="3:10" x14ac:dyDescent="0.2">
      <c r="C28" s="64" t="s">
        <v>11</v>
      </c>
      <c r="D28" s="63">
        <f>ROUND(AVERAGE(D8:D27),2)</f>
        <v>8279.4</v>
      </c>
      <c r="F28" s="64" t="s">
        <v>11</v>
      </c>
      <c r="G28" s="63">
        <f>ROUND(AVERAGE(G8:G27),2)</f>
        <v>2267.7600000000002</v>
      </c>
      <c r="I28" s="64" t="s">
        <v>11</v>
      </c>
      <c r="J28" s="63">
        <f>ROUND(AVERAGE(J8:J27),2)</f>
        <v>2499.9899999999998</v>
      </c>
    </row>
    <row r="29" spans="3:10" x14ac:dyDescent="0.2">
      <c r="C29" s="62" t="s">
        <v>12</v>
      </c>
      <c r="D29" s="61">
        <f>MAX(D8:D27)</f>
        <v>8669.25</v>
      </c>
      <c r="F29" s="62" t="s">
        <v>12</v>
      </c>
      <c r="G29" s="61">
        <f>MAX(G8:G27)</f>
        <v>2365.0700000000002</v>
      </c>
      <c r="I29" s="62" t="s">
        <v>12</v>
      </c>
      <c r="J29" s="61">
        <f>MAX(J8:J27)</f>
        <v>2678.45</v>
      </c>
    </row>
    <row r="30" spans="3:10" x14ac:dyDescent="0.2">
      <c r="C30" s="60" t="s">
        <v>13</v>
      </c>
      <c r="D30" s="59">
        <f>MIN(D8:D27)</f>
        <v>7935.09</v>
      </c>
      <c r="F30" s="60" t="s">
        <v>13</v>
      </c>
      <c r="G30" s="59">
        <f>MIN(G8:G27)</f>
        <v>2196.91</v>
      </c>
      <c r="I30" s="60" t="s">
        <v>13</v>
      </c>
      <c r="J30" s="59">
        <f>MIN(J8:J27)</f>
        <v>2284.56</v>
      </c>
    </row>
    <row r="33" spans="2:2" x14ac:dyDescent="0.2">
      <c r="B33" t="s">
        <v>34</v>
      </c>
    </row>
  </sheetData>
  <mergeCells count="3">
    <mergeCell ref="C4:D4"/>
    <mergeCell ref="F4:G4"/>
    <mergeCell ref="I4:J4"/>
  </mergeCells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I25"/>
  <sheetViews>
    <sheetView workbookViewId="0"/>
  </sheetViews>
  <sheetFormatPr baseColWidth="10" defaultColWidth="9.140625" defaultRowHeight="12.75" x14ac:dyDescent="0.2"/>
  <cols>
    <col min="1" max="1" width="9.140625" style="129"/>
    <col min="2" max="2" width="15.5703125" style="129" customWidth="1"/>
    <col min="3" max="10" width="12.7109375" style="129" customWidth="1"/>
    <col min="11" max="16384" width="9.140625" style="129"/>
  </cols>
  <sheetData>
    <row r="3" spans="2:9" ht="15.75" x14ac:dyDescent="0.25">
      <c r="B3" s="166" t="s">
        <v>94</v>
      </c>
      <c r="C3" s="141"/>
      <c r="D3" s="166"/>
      <c r="G3" s="153"/>
      <c r="H3" s="153"/>
      <c r="I3" s="165"/>
    </row>
    <row r="4" spans="2:9" x14ac:dyDescent="0.2">
      <c r="B4" s="163" t="s">
        <v>93</v>
      </c>
      <c r="C4" s="164"/>
      <c r="D4" s="163"/>
      <c r="G4" s="162"/>
      <c r="H4" s="161"/>
      <c r="I4" s="153"/>
    </row>
    <row r="5" spans="2:9" x14ac:dyDescent="0.2">
      <c r="B5" s="160" t="s">
        <v>95</v>
      </c>
      <c r="C5" s="141"/>
      <c r="D5" s="159"/>
      <c r="G5" s="158"/>
      <c r="H5" s="153"/>
      <c r="I5" s="141"/>
    </row>
    <row r="6" spans="2:9" x14ac:dyDescent="0.2">
      <c r="B6" s="141"/>
      <c r="C6" s="141"/>
      <c r="D6" s="141"/>
      <c r="E6" s="141"/>
      <c r="F6" s="141"/>
      <c r="G6" s="141"/>
      <c r="H6" s="141"/>
      <c r="I6" s="141"/>
    </row>
    <row r="7" spans="2:9" x14ac:dyDescent="0.2">
      <c r="B7" s="152"/>
      <c r="C7" s="157" t="s">
        <v>92</v>
      </c>
      <c r="D7" s="157" t="s">
        <v>92</v>
      </c>
      <c r="E7" s="157" t="s">
        <v>92</v>
      </c>
    </row>
    <row r="8" spans="2:9" x14ac:dyDescent="0.2">
      <c r="B8" s="155"/>
      <c r="C8" s="156" t="s">
        <v>55</v>
      </c>
      <c r="D8" s="156" t="s">
        <v>82</v>
      </c>
      <c r="E8" s="156" t="s">
        <v>80</v>
      </c>
    </row>
    <row r="9" spans="2:9" x14ac:dyDescent="0.2">
      <c r="B9" s="155"/>
      <c r="C9" s="154" t="s">
        <v>79</v>
      </c>
      <c r="D9" s="154" t="s">
        <v>79</v>
      </c>
      <c r="E9" s="154" t="s">
        <v>79</v>
      </c>
    </row>
    <row r="10" spans="2:9" x14ac:dyDescent="0.2">
      <c r="B10" s="152"/>
      <c r="C10" s="151"/>
      <c r="D10" s="151"/>
      <c r="E10" s="151"/>
    </row>
    <row r="11" spans="2:9" x14ac:dyDescent="0.2">
      <c r="B11" s="150" t="s">
        <v>91</v>
      </c>
      <c r="C11" s="149">
        <f>ABR!D28</f>
        <v>8279.4</v>
      </c>
      <c r="D11" s="149">
        <f>ABR!G28</f>
        <v>2267.7600000000002</v>
      </c>
      <c r="E11" s="149">
        <f>ABR!J28</f>
        <v>2499.9899999999998</v>
      </c>
    </row>
    <row r="15" spans="2:9" x14ac:dyDescent="0.2">
      <c r="B15" s="147" t="s">
        <v>48</v>
      </c>
      <c r="C15" s="148"/>
    </row>
    <row r="16" spans="2:9" x14ac:dyDescent="0.2">
      <c r="B16" s="147" t="s">
        <v>46</v>
      </c>
      <c r="C16" s="146"/>
    </row>
    <row r="17" spans="2:9" x14ac:dyDescent="0.2">
      <c r="B17" s="145" t="s">
        <v>10</v>
      </c>
      <c r="C17" s="143">
        <f>'Averages Inc. Euro Eq'!F66</f>
        <v>1.2483</v>
      </c>
    </row>
    <row r="18" spans="2:9" x14ac:dyDescent="0.2">
      <c r="B18" s="145" t="s">
        <v>43</v>
      </c>
      <c r="C18" s="144">
        <f>'Averages Inc. Euro Eq'!F67</f>
        <v>137</v>
      </c>
    </row>
    <row r="19" spans="2:9" x14ac:dyDescent="0.2">
      <c r="B19" s="145" t="s">
        <v>41</v>
      </c>
      <c r="C19" s="143">
        <f>'Averages Inc. Euro Eq'!F68</f>
        <v>1.0866</v>
      </c>
    </row>
    <row r="21" spans="2:9" x14ac:dyDescent="0.2">
      <c r="B21" s="142" t="s">
        <v>40</v>
      </c>
    </row>
    <row r="24" spans="2:9" x14ac:dyDescent="0.2">
      <c r="B24" s="140" t="s">
        <v>14</v>
      </c>
      <c r="C24" s="139"/>
      <c r="D24" s="138"/>
      <c r="E24" s="137"/>
      <c r="F24" s="136"/>
      <c r="G24" s="135"/>
      <c r="H24" s="134"/>
      <c r="I24" s="133"/>
    </row>
    <row r="25" spans="2:9" x14ac:dyDescent="0.2">
      <c r="B25" s="132" t="s">
        <v>96</v>
      </c>
      <c r="C25" s="131"/>
      <c r="D25" s="131"/>
      <c r="E25" s="131"/>
      <c r="F25" s="131"/>
      <c r="G25" s="131"/>
      <c r="H25" s="131"/>
      <c r="I25" s="130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M71"/>
  <sheetViews>
    <sheetView workbookViewId="0"/>
  </sheetViews>
  <sheetFormatPr baseColWidth="10" defaultColWidth="9.140625" defaultRowHeight="12.75" x14ac:dyDescent="0.2"/>
  <cols>
    <col min="2" max="2" width="27.28515625" customWidth="1"/>
    <col min="3" max="17" width="16.28515625" customWidth="1"/>
  </cols>
  <sheetData>
    <row r="5" spans="2:13" ht="15.75" x14ac:dyDescent="0.25">
      <c r="B5" s="128"/>
      <c r="C5" s="2"/>
      <c r="D5" s="127"/>
      <c r="F5" s="126" t="s">
        <v>90</v>
      </c>
      <c r="G5" s="114"/>
      <c r="H5" s="114"/>
      <c r="I5" s="125"/>
    </row>
    <row r="6" spans="2:13" x14ac:dyDescent="0.2">
      <c r="B6" s="124"/>
      <c r="C6" s="124"/>
      <c r="D6" s="73"/>
      <c r="F6" s="123" t="s">
        <v>89</v>
      </c>
      <c r="G6" s="114"/>
      <c r="H6" s="122"/>
      <c r="I6" s="114"/>
    </row>
    <row r="7" spans="2:13" x14ac:dyDescent="0.2">
      <c r="B7" s="2"/>
      <c r="C7" s="2"/>
      <c r="D7" s="121"/>
      <c r="F7" s="102" t="s">
        <v>95</v>
      </c>
      <c r="G7" s="120"/>
      <c r="H7" s="114"/>
      <c r="I7" s="2"/>
    </row>
    <row r="8" spans="2:13" ht="13.5" thickBot="1" x14ac:dyDescent="0.25"/>
    <row r="9" spans="2:13" x14ac:dyDescent="0.2">
      <c r="B9" s="119"/>
      <c r="C9" s="118" t="s">
        <v>88</v>
      </c>
      <c r="D9" s="117" t="s">
        <v>82</v>
      </c>
      <c r="E9" s="117" t="s">
        <v>55</v>
      </c>
      <c r="F9" s="117" t="s">
        <v>54</v>
      </c>
      <c r="G9" s="117" t="s">
        <v>53</v>
      </c>
      <c r="H9" s="117" t="s">
        <v>52</v>
      </c>
      <c r="I9" s="117" t="s">
        <v>87</v>
      </c>
      <c r="J9" s="117" t="s">
        <v>86</v>
      </c>
      <c r="K9" s="117" t="s">
        <v>85</v>
      </c>
      <c r="L9" s="117" t="s">
        <v>84</v>
      </c>
      <c r="M9" s="116" t="s">
        <v>83</v>
      </c>
    </row>
    <row r="10" spans="2:13" x14ac:dyDescent="0.2">
      <c r="B10" s="113"/>
      <c r="C10" s="115" t="s">
        <v>82</v>
      </c>
      <c r="D10" s="114" t="s">
        <v>81</v>
      </c>
      <c r="E10" s="114"/>
      <c r="F10" s="114"/>
      <c r="G10" s="114"/>
      <c r="H10" s="114"/>
      <c r="I10" s="114"/>
      <c r="J10" s="114"/>
      <c r="K10" s="114"/>
      <c r="L10" s="114"/>
      <c r="M10" s="3"/>
    </row>
    <row r="11" spans="2:13" x14ac:dyDescent="0.2">
      <c r="B11" s="113"/>
      <c r="C11" s="112" t="s">
        <v>79</v>
      </c>
      <c r="D11" s="112" t="s">
        <v>79</v>
      </c>
      <c r="E11" s="112" t="s">
        <v>79</v>
      </c>
      <c r="F11" s="112" t="s">
        <v>79</v>
      </c>
      <c r="G11" s="112" t="s">
        <v>79</v>
      </c>
      <c r="H11" s="112" t="s">
        <v>79</v>
      </c>
      <c r="I11" s="112" t="s">
        <v>79</v>
      </c>
      <c r="J11" s="112" t="s">
        <v>79</v>
      </c>
      <c r="K11" s="112" t="s">
        <v>79</v>
      </c>
      <c r="L11" s="112" t="s">
        <v>79</v>
      </c>
      <c r="M11" s="111" t="s">
        <v>79</v>
      </c>
    </row>
    <row r="12" spans="2:13" x14ac:dyDescent="0.2">
      <c r="B12" s="95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3"/>
    </row>
    <row r="13" spans="2:13" x14ac:dyDescent="0.2">
      <c r="B13" s="109" t="s">
        <v>78</v>
      </c>
      <c r="C13" s="108">
        <v>2266.75</v>
      </c>
      <c r="D13" s="108">
        <v>1939.65</v>
      </c>
      <c r="E13" s="108">
        <v>8232.8799999999992</v>
      </c>
      <c r="F13" s="108">
        <v>2086.1799999999998</v>
      </c>
      <c r="G13" s="108">
        <v>22200.25</v>
      </c>
      <c r="H13" s="108">
        <v>25562.5</v>
      </c>
      <c r="I13" s="108">
        <v>2476.5</v>
      </c>
      <c r="J13" s="108">
        <v>2518.25</v>
      </c>
      <c r="K13" s="108">
        <v>0.5</v>
      </c>
      <c r="L13" s="108">
        <v>32976.25</v>
      </c>
      <c r="M13" s="107">
        <v>0.5</v>
      </c>
    </row>
    <row r="14" spans="2:13" x14ac:dyDescent="0.2">
      <c r="B14" s="95" t="s">
        <v>77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"/>
    </row>
    <row r="15" spans="2:13" x14ac:dyDescent="0.2">
      <c r="B15" s="109" t="s">
        <v>76</v>
      </c>
      <c r="C15" s="108">
        <v>2267.6</v>
      </c>
      <c r="D15" s="108">
        <v>1949.65</v>
      </c>
      <c r="E15" s="108">
        <v>8234.2800000000007</v>
      </c>
      <c r="F15" s="108">
        <v>2087.5</v>
      </c>
      <c r="G15" s="108">
        <v>22229.5</v>
      </c>
      <c r="H15" s="108">
        <v>25609.75</v>
      </c>
      <c r="I15" s="108">
        <v>2477.6999999999998</v>
      </c>
      <c r="J15" s="108">
        <v>2528.25</v>
      </c>
      <c r="K15" s="108">
        <v>1</v>
      </c>
      <c r="L15" s="108">
        <v>33476.25</v>
      </c>
      <c r="M15" s="107">
        <v>1</v>
      </c>
    </row>
    <row r="16" spans="2:13" x14ac:dyDescent="0.2">
      <c r="B16" s="95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3"/>
    </row>
    <row r="17" spans="2:13" x14ac:dyDescent="0.2">
      <c r="B17" s="109" t="s">
        <v>75</v>
      </c>
      <c r="C17" s="108">
        <v>2267.1799999999998</v>
      </c>
      <c r="D17" s="108">
        <v>1944.65</v>
      </c>
      <c r="E17" s="108">
        <v>8233.58</v>
      </c>
      <c r="F17" s="108">
        <v>2086.84</v>
      </c>
      <c r="G17" s="108">
        <v>22214.880000000001</v>
      </c>
      <c r="H17" s="108">
        <v>25586.13</v>
      </c>
      <c r="I17" s="108">
        <v>2477.1</v>
      </c>
      <c r="J17" s="108">
        <v>2523.25</v>
      </c>
      <c r="K17" s="108">
        <v>0.75</v>
      </c>
      <c r="L17" s="108">
        <v>33226.25</v>
      </c>
      <c r="M17" s="107">
        <v>0.75</v>
      </c>
    </row>
    <row r="18" spans="2:13" x14ac:dyDescent="0.2">
      <c r="B18" s="95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3"/>
    </row>
    <row r="19" spans="2:13" x14ac:dyDescent="0.2">
      <c r="B19" s="109" t="s">
        <v>97</v>
      </c>
      <c r="C19" s="108">
        <v>2268.4</v>
      </c>
      <c r="D19" s="108">
        <v>1997</v>
      </c>
      <c r="E19" s="108">
        <v>8269.6299999999992</v>
      </c>
      <c r="F19" s="108">
        <v>2088.6999999999998</v>
      </c>
      <c r="G19" s="108">
        <v>22315</v>
      </c>
      <c r="H19" s="108">
        <v>25292.5</v>
      </c>
      <c r="I19" s="108">
        <v>2488.85</v>
      </c>
      <c r="J19" s="108">
        <v>2587.5</v>
      </c>
      <c r="K19" s="108">
        <v>0.5</v>
      </c>
      <c r="L19" s="108">
        <v>33415.25</v>
      </c>
      <c r="M19" s="107">
        <v>0.5</v>
      </c>
    </row>
    <row r="20" spans="2:13" x14ac:dyDescent="0.2">
      <c r="B20" s="95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3"/>
    </row>
    <row r="21" spans="2:13" x14ac:dyDescent="0.2">
      <c r="B21" s="109" t="s">
        <v>74</v>
      </c>
      <c r="C21" s="108">
        <v>2269.6799999999998</v>
      </c>
      <c r="D21" s="108">
        <v>2007</v>
      </c>
      <c r="E21" s="108">
        <v>8271.43</v>
      </c>
      <c r="F21" s="108">
        <v>2089.9299999999998</v>
      </c>
      <c r="G21" s="108">
        <v>22342.25</v>
      </c>
      <c r="H21" s="108">
        <v>25344.75</v>
      </c>
      <c r="I21" s="108">
        <v>2490.23</v>
      </c>
      <c r="J21" s="108">
        <v>2597.5</v>
      </c>
      <c r="K21" s="108">
        <v>1</v>
      </c>
      <c r="L21" s="108">
        <v>33915.25</v>
      </c>
      <c r="M21" s="107">
        <v>1</v>
      </c>
    </row>
    <row r="22" spans="2:13" x14ac:dyDescent="0.2">
      <c r="B22" s="95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3"/>
    </row>
    <row r="23" spans="2:13" x14ac:dyDescent="0.2">
      <c r="B23" s="109" t="s">
        <v>73</v>
      </c>
      <c r="C23" s="108">
        <v>2269.04</v>
      </c>
      <c r="D23" s="108">
        <v>2002</v>
      </c>
      <c r="E23" s="108">
        <v>8270.5300000000007</v>
      </c>
      <c r="F23" s="108">
        <v>2089.31</v>
      </c>
      <c r="G23" s="108">
        <v>22328.63</v>
      </c>
      <c r="H23" s="108">
        <v>25318.63</v>
      </c>
      <c r="I23" s="108">
        <v>2489.54</v>
      </c>
      <c r="J23" s="108">
        <v>2592.5</v>
      </c>
      <c r="K23" s="108">
        <v>0.75</v>
      </c>
      <c r="L23" s="108">
        <v>33665.25</v>
      </c>
      <c r="M23" s="107">
        <v>0.75</v>
      </c>
    </row>
    <row r="24" spans="2:13" x14ac:dyDescent="0.2">
      <c r="B24" s="95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3"/>
    </row>
    <row r="25" spans="2:13" x14ac:dyDescent="0.2">
      <c r="B25" s="109" t="s">
        <v>72</v>
      </c>
      <c r="C25" s="108">
        <v>2437.4499999999998</v>
      </c>
      <c r="D25" s="108">
        <v>2070.25</v>
      </c>
      <c r="E25" s="108">
        <v>8326</v>
      </c>
      <c r="F25" s="108">
        <v>2125.25</v>
      </c>
      <c r="G25" s="108">
        <v>23529</v>
      </c>
      <c r="H25" s="108"/>
      <c r="I25" s="108">
        <v>2500.9</v>
      </c>
      <c r="J25" s="108">
        <v>2628</v>
      </c>
      <c r="K25" s="108"/>
      <c r="L25" s="108"/>
      <c r="M25" s="107"/>
    </row>
    <row r="26" spans="2:13" x14ac:dyDescent="0.2">
      <c r="B26" s="95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3"/>
    </row>
    <row r="27" spans="2:13" x14ac:dyDescent="0.2">
      <c r="B27" s="109" t="s">
        <v>71</v>
      </c>
      <c r="C27" s="108">
        <v>2442.4499999999998</v>
      </c>
      <c r="D27" s="108">
        <v>2080.25</v>
      </c>
      <c r="E27" s="108">
        <v>8336</v>
      </c>
      <c r="F27" s="108">
        <v>2130.25</v>
      </c>
      <c r="G27" s="108">
        <v>23579</v>
      </c>
      <c r="H27" s="108"/>
      <c r="I27" s="108">
        <v>2505.9</v>
      </c>
      <c r="J27" s="108">
        <v>2638</v>
      </c>
      <c r="K27" s="108"/>
      <c r="L27" s="108"/>
      <c r="M27" s="107"/>
    </row>
    <row r="28" spans="2:13" x14ac:dyDescent="0.2">
      <c r="B28" s="95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3"/>
    </row>
    <row r="29" spans="2:13" x14ac:dyDescent="0.2">
      <c r="B29" s="109" t="s">
        <v>70</v>
      </c>
      <c r="C29" s="108">
        <v>2439.9499999999998</v>
      </c>
      <c r="D29" s="108">
        <v>2075.25</v>
      </c>
      <c r="E29" s="108">
        <v>8331</v>
      </c>
      <c r="F29" s="108">
        <v>2127.75</v>
      </c>
      <c r="G29" s="108">
        <v>23554</v>
      </c>
      <c r="H29" s="108"/>
      <c r="I29" s="108">
        <v>2503.4</v>
      </c>
      <c r="J29" s="108">
        <v>2633</v>
      </c>
      <c r="K29" s="108"/>
      <c r="L29" s="108"/>
      <c r="M29" s="107"/>
    </row>
    <row r="30" spans="2:13" x14ac:dyDescent="0.2">
      <c r="B30" s="95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3"/>
    </row>
    <row r="31" spans="2:13" x14ac:dyDescent="0.2">
      <c r="B31" s="109" t="s">
        <v>98</v>
      </c>
      <c r="C31" s="108">
        <v>2536.85</v>
      </c>
      <c r="D31" s="108"/>
      <c r="E31" s="108">
        <v>8331.5</v>
      </c>
      <c r="F31" s="108">
        <v>2149.0500000000002</v>
      </c>
      <c r="G31" s="108">
        <v>24472.75</v>
      </c>
      <c r="H31" s="108"/>
      <c r="I31" s="108">
        <v>2469.5</v>
      </c>
      <c r="J31" s="108"/>
      <c r="K31" s="108"/>
      <c r="L31" s="108"/>
      <c r="M31" s="107"/>
    </row>
    <row r="32" spans="2:13" x14ac:dyDescent="0.2">
      <c r="B32" s="95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3"/>
    </row>
    <row r="33" spans="2:13" x14ac:dyDescent="0.2">
      <c r="B33" s="109" t="s">
        <v>69</v>
      </c>
      <c r="C33" s="108">
        <v>2541.85</v>
      </c>
      <c r="D33" s="108"/>
      <c r="E33" s="108">
        <v>8341.5</v>
      </c>
      <c r="F33" s="108">
        <v>2154.0500000000002</v>
      </c>
      <c r="G33" s="108">
        <v>24522.75</v>
      </c>
      <c r="H33" s="108"/>
      <c r="I33" s="108">
        <v>2474.5</v>
      </c>
      <c r="J33" s="108"/>
      <c r="K33" s="108"/>
      <c r="L33" s="108"/>
      <c r="M33" s="107"/>
    </row>
    <row r="34" spans="2:13" x14ac:dyDescent="0.2">
      <c r="B34" s="95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3"/>
    </row>
    <row r="35" spans="2:13" x14ac:dyDescent="0.2">
      <c r="B35" s="109" t="s">
        <v>68</v>
      </c>
      <c r="C35" s="108">
        <v>2539.35</v>
      </c>
      <c r="D35" s="108"/>
      <c r="E35" s="108">
        <v>8336.5</v>
      </c>
      <c r="F35" s="108">
        <v>2151.5500000000002</v>
      </c>
      <c r="G35" s="108">
        <v>24497.75</v>
      </c>
      <c r="H35" s="108"/>
      <c r="I35" s="108">
        <v>2472</v>
      </c>
      <c r="J35" s="108"/>
      <c r="K35" s="108"/>
      <c r="L35" s="108"/>
      <c r="M35" s="107"/>
    </row>
    <row r="36" spans="2:13" x14ac:dyDescent="0.2">
      <c r="B36" s="95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3"/>
    </row>
    <row r="37" spans="2:13" x14ac:dyDescent="0.2">
      <c r="B37" s="109" t="s">
        <v>67</v>
      </c>
      <c r="C37" s="108">
        <v>2628.85</v>
      </c>
      <c r="D37" s="108"/>
      <c r="E37" s="108">
        <v>8340.75</v>
      </c>
      <c r="F37" s="108">
        <v>2149.0500000000002</v>
      </c>
      <c r="G37" s="108">
        <v>25476.5</v>
      </c>
      <c r="H37" s="108"/>
      <c r="I37" s="108">
        <v>2414.5</v>
      </c>
      <c r="J37" s="108"/>
      <c r="K37" s="108"/>
      <c r="L37" s="108"/>
      <c r="M37" s="107"/>
    </row>
    <row r="38" spans="2:13" x14ac:dyDescent="0.2">
      <c r="B38" s="95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3"/>
    </row>
    <row r="39" spans="2:13" x14ac:dyDescent="0.2">
      <c r="B39" s="109" t="s">
        <v>66</v>
      </c>
      <c r="C39" s="108">
        <v>2633.85</v>
      </c>
      <c r="D39" s="108"/>
      <c r="E39" s="108">
        <v>8350.75</v>
      </c>
      <c r="F39" s="108">
        <v>2154.0500000000002</v>
      </c>
      <c r="G39" s="108">
        <v>25526.5</v>
      </c>
      <c r="H39" s="108"/>
      <c r="I39" s="108">
        <v>2419.5</v>
      </c>
      <c r="J39" s="108"/>
      <c r="K39" s="108"/>
      <c r="L39" s="108"/>
      <c r="M39" s="107"/>
    </row>
    <row r="40" spans="2:13" x14ac:dyDescent="0.2">
      <c r="B40" s="95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3"/>
    </row>
    <row r="41" spans="2:13" x14ac:dyDescent="0.2">
      <c r="B41" s="109" t="s">
        <v>65</v>
      </c>
      <c r="C41" s="108">
        <v>2631.35</v>
      </c>
      <c r="D41" s="108"/>
      <c r="E41" s="108">
        <v>8345.75</v>
      </c>
      <c r="F41" s="108">
        <v>2151.5500000000002</v>
      </c>
      <c r="G41" s="108">
        <v>25501.5</v>
      </c>
      <c r="H41" s="108"/>
      <c r="I41" s="108">
        <v>2417</v>
      </c>
      <c r="J41" s="108"/>
      <c r="K41" s="108"/>
      <c r="L41" s="108"/>
      <c r="M41" s="107"/>
    </row>
    <row r="42" spans="2:13" x14ac:dyDescent="0.2">
      <c r="B42" s="95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3"/>
    </row>
    <row r="43" spans="2:13" x14ac:dyDescent="0.2">
      <c r="B43" s="109" t="s">
        <v>64</v>
      </c>
      <c r="C43" s="108"/>
      <c r="D43" s="108"/>
      <c r="E43" s="108"/>
      <c r="F43" s="108"/>
      <c r="G43" s="108"/>
      <c r="H43" s="108">
        <v>24735.5</v>
      </c>
      <c r="I43" s="108"/>
      <c r="J43" s="108"/>
      <c r="K43" s="108">
        <v>0.5</v>
      </c>
      <c r="L43" s="108">
        <v>34969.25</v>
      </c>
      <c r="M43" s="107">
        <v>0.5</v>
      </c>
    </row>
    <row r="44" spans="2:13" x14ac:dyDescent="0.2">
      <c r="B44" s="95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3"/>
    </row>
    <row r="45" spans="2:13" x14ac:dyDescent="0.2">
      <c r="B45" s="109" t="s">
        <v>63</v>
      </c>
      <c r="C45" s="108"/>
      <c r="D45" s="108"/>
      <c r="E45" s="108"/>
      <c r="F45" s="108"/>
      <c r="G45" s="108"/>
      <c r="H45" s="108">
        <v>24785.5</v>
      </c>
      <c r="I45" s="108"/>
      <c r="J45" s="108"/>
      <c r="K45" s="108">
        <v>1</v>
      </c>
      <c r="L45" s="108">
        <v>35969.25</v>
      </c>
      <c r="M45" s="107">
        <v>1</v>
      </c>
    </row>
    <row r="46" spans="2:13" x14ac:dyDescent="0.2">
      <c r="B46" s="95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3"/>
    </row>
    <row r="47" spans="2:13" x14ac:dyDescent="0.2">
      <c r="B47" s="106" t="s">
        <v>62</v>
      </c>
      <c r="C47" s="105"/>
      <c r="D47" s="105"/>
      <c r="E47" s="105"/>
      <c r="F47" s="105"/>
      <c r="G47" s="105"/>
      <c r="H47" s="105">
        <v>24760.5</v>
      </c>
      <c r="I47" s="105"/>
      <c r="J47" s="105"/>
      <c r="K47" s="105">
        <v>0.75</v>
      </c>
      <c r="L47" s="105">
        <v>35469.25</v>
      </c>
      <c r="M47" s="104">
        <v>0.75</v>
      </c>
    </row>
    <row r="49" spans="2:5" x14ac:dyDescent="0.2">
      <c r="B49" s="73" t="s">
        <v>61</v>
      </c>
    </row>
    <row r="50" spans="2:5" x14ac:dyDescent="0.2">
      <c r="B50" s="103" t="s">
        <v>95</v>
      </c>
    </row>
    <row r="52" spans="2:5" x14ac:dyDescent="0.2">
      <c r="B52" s="101" t="s">
        <v>60</v>
      </c>
      <c r="C52" s="100" t="s">
        <v>59</v>
      </c>
    </row>
    <row r="53" spans="2:5" x14ac:dyDescent="0.2">
      <c r="B53" s="99"/>
      <c r="C53" s="98" t="s">
        <v>58</v>
      </c>
    </row>
    <row r="54" spans="2:5" x14ac:dyDescent="0.2">
      <c r="B54" s="96" t="s">
        <v>57</v>
      </c>
      <c r="C54" s="97">
        <v>2086.79</v>
      </c>
    </row>
    <row r="55" spans="2:5" x14ac:dyDescent="0.2">
      <c r="B55" s="96" t="s">
        <v>56</v>
      </c>
      <c r="C55" s="97">
        <v>1794.37</v>
      </c>
    </row>
    <row r="56" spans="2:5" x14ac:dyDescent="0.2">
      <c r="B56" s="96" t="s">
        <v>55</v>
      </c>
      <c r="C56" s="97">
        <v>7576.72</v>
      </c>
    </row>
    <row r="57" spans="2:5" x14ac:dyDescent="0.2">
      <c r="B57" s="96" t="s">
        <v>54</v>
      </c>
      <c r="C57" s="97">
        <v>1920.97</v>
      </c>
    </row>
    <row r="58" spans="2:5" x14ac:dyDescent="0.2">
      <c r="B58" s="96" t="s">
        <v>53</v>
      </c>
      <c r="C58" s="97">
        <v>20446.98</v>
      </c>
    </row>
    <row r="59" spans="2:5" x14ac:dyDescent="0.2">
      <c r="B59" s="96" t="s">
        <v>52</v>
      </c>
      <c r="C59" s="97">
        <v>23564.3</v>
      </c>
    </row>
    <row r="60" spans="2:5" x14ac:dyDescent="0.2">
      <c r="B60" s="96" t="s">
        <v>51</v>
      </c>
      <c r="C60" s="97">
        <v>2279.2399999999998</v>
      </c>
    </row>
    <row r="61" spans="2:5" x14ac:dyDescent="0.2">
      <c r="B61" s="94" t="s">
        <v>50</v>
      </c>
      <c r="C61" s="93">
        <v>2326.9499999999998</v>
      </c>
    </row>
    <row r="63" spans="2:5" x14ac:dyDescent="0.2">
      <c r="B63" s="86" t="s">
        <v>49</v>
      </c>
    </row>
    <row r="64" spans="2:5" x14ac:dyDescent="0.2">
      <c r="E64" s="92" t="s">
        <v>48</v>
      </c>
    </row>
    <row r="65" spans="2:9" x14ac:dyDescent="0.2">
      <c r="B65" s="2" t="s">
        <v>47</v>
      </c>
      <c r="D65" s="89">
        <v>6595.82</v>
      </c>
      <c r="E65" s="92" t="s">
        <v>46</v>
      </c>
    </row>
    <row r="66" spans="2:9" x14ac:dyDescent="0.2">
      <c r="B66" s="2" t="s">
        <v>45</v>
      </c>
      <c r="D66" s="89">
        <v>6614.56</v>
      </c>
      <c r="E66" s="91" t="s">
        <v>10</v>
      </c>
      <c r="F66" s="87">
        <v>1.2483</v>
      </c>
    </row>
    <row r="67" spans="2:9" x14ac:dyDescent="0.2">
      <c r="B67" s="2" t="s">
        <v>44</v>
      </c>
      <c r="D67" s="89">
        <v>1672.23</v>
      </c>
      <c r="E67" s="91" t="s">
        <v>43</v>
      </c>
      <c r="F67" s="90">
        <v>137</v>
      </c>
    </row>
    <row r="68" spans="2:9" x14ac:dyDescent="0.2">
      <c r="B68" s="2" t="s">
        <v>42</v>
      </c>
      <c r="D68" s="89">
        <v>1671.36</v>
      </c>
      <c r="E68" s="88" t="s">
        <v>41</v>
      </c>
      <c r="F68" s="87">
        <v>1.0866</v>
      </c>
    </row>
    <row r="69" spans="2:9" x14ac:dyDescent="0.2">
      <c r="H69" s="85" t="s">
        <v>40</v>
      </c>
    </row>
    <row r="70" spans="2:9" x14ac:dyDescent="0.2">
      <c r="B70" s="84" t="s">
        <v>14</v>
      </c>
      <c r="C70" s="83"/>
      <c r="D70" s="82"/>
      <c r="E70" s="81"/>
      <c r="F70" s="80"/>
      <c r="G70" s="79"/>
      <c r="H70" s="78"/>
      <c r="I70" s="77"/>
    </row>
    <row r="71" spans="2:9" x14ac:dyDescent="0.2">
      <c r="B71" s="76" t="s">
        <v>96</v>
      </c>
      <c r="C71" s="75"/>
      <c r="D71" s="75"/>
      <c r="E71" s="75"/>
      <c r="F71" s="75"/>
      <c r="G71" s="75"/>
      <c r="H71" s="75"/>
      <c r="I71" s="74"/>
    </row>
  </sheetData>
  <phoneticPr fontId="7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31</v>
      </c>
    </row>
    <row r="6" spans="1:19" ht="13.5" thickBot="1" x14ac:dyDescent="0.25">
      <c r="B6" s="1">
        <v>45048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45048</v>
      </c>
      <c r="C9" s="44">
        <v>1937</v>
      </c>
      <c r="D9" s="43">
        <v>1947</v>
      </c>
      <c r="E9" s="42">
        <f t="shared" ref="E9:E28" si="0">AVERAGE(C9:D9)</f>
        <v>1942</v>
      </c>
      <c r="F9" s="44">
        <v>1997</v>
      </c>
      <c r="G9" s="43">
        <v>2007</v>
      </c>
      <c r="H9" s="42">
        <f t="shared" ref="H9:H28" si="1">AVERAGE(F9:G9)</f>
        <v>2002</v>
      </c>
      <c r="I9" s="44">
        <v>2080</v>
      </c>
      <c r="J9" s="43">
        <v>2090</v>
      </c>
      <c r="K9" s="42">
        <f t="shared" ref="K9:K28" si="2">AVERAGE(I9:J9)</f>
        <v>2085</v>
      </c>
      <c r="L9" s="50">
        <v>1947</v>
      </c>
      <c r="M9" s="49">
        <v>1.2481</v>
      </c>
      <c r="N9" s="51">
        <v>1.0968</v>
      </c>
      <c r="O9" s="48">
        <v>137.35</v>
      </c>
      <c r="P9" s="41">
        <v>1559.97</v>
      </c>
      <c r="Q9" s="41">
        <v>1605.21</v>
      </c>
      <c r="R9" s="47">
        <f t="shared" ref="R9:R28" si="3">L9/N9</f>
        <v>1775.1641137855579</v>
      </c>
      <c r="S9" s="46">
        <v>1.2503</v>
      </c>
    </row>
    <row r="10" spans="1:19" x14ac:dyDescent="0.2">
      <c r="B10" s="45">
        <v>45049</v>
      </c>
      <c r="C10" s="44">
        <v>1938</v>
      </c>
      <c r="D10" s="43">
        <v>1948</v>
      </c>
      <c r="E10" s="42">
        <f t="shared" si="0"/>
        <v>1943</v>
      </c>
      <c r="F10" s="44">
        <v>1997</v>
      </c>
      <c r="G10" s="43">
        <v>2007</v>
      </c>
      <c r="H10" s="42">
        <f t="shared" si="1"/>
        <v>2002</v>
      </c>
      <c r="I10" s="44">
        <v>2080</v>
      </c>
      <c r="J10" s="43">
        <v>2090</v>
      </c>
      <c r="K10" s="42">
        <f t="shared" si="2"/>
        <v>2085</v>
      </c>
      <c r="L10" s="50">
        <v>1948</v>
      </c>
      <c r="M10" s="49">
        <v>1.2503</v>
      </c>
      <c r="N10" s="49">
        <v>1.1040000000000001</v>
      </c>
      <c r="O10" s="48">
        <v>135.5</v>
      </c>
      <c r="P10" s="41">
        <v>1558.03</v>
      </c>
      <c r="Q10" s="41">
        <v>1602.4</v>
      </c>
      <c r="R10" s="47">
        <f t="shared" si="3"/>
        <v>1764.4927536231883</v>
      </c>
      <c r="S10" s="46">
        <v>1.2524999999999999</v>
      </c>
    </row>
    <row r="11" spans="1:19" x14ac:dyDescent="0.2">
      <c r="B11" s="45">
        <v>45050</v>
      </c>
      <c r="C11" s="44">
        <v>1940</v>
      </c>
      <c r="D11" s="43">
        <v>1950</v>
      </c>
      <c r="E11" s="42">
        <f t="shared" si="0"/>
        <v>1945</v>
      </c>
      <c r="F11" s="44">
        <v>1997</v>
      </c>
      <c r="G11" s="43">
        <v>2007</v>
      </c>
      <c r="H11" s="42">
        <f t="shared" si="1"/>
        <v>2002</v>
      </c>
      <c r="I11" s="44">
        <v>2075</v>
      </c>
      <c r="J11" s="43">
        <v>2085</v>
      </c>
      <c r="K11" s="42">
        <f t="shared" si="2"/>
        <v>2080</v>
      </c>
      <c r="L11" s="50">
        <v>1950</v>
      </c>
      <c r="M11" s="49">
        <v>1.2585999999999999</v>
      </c>
      <c r="N11" s="49">
        <v>1.1073999999999999</v>
      </c>
      <c r="O11" s="48">
        <v>134.43</v>
      </c>
      <c r="P11" s="41">
        <v>1549.34</v>
      </c>
      <c r="Q11" s="41">
        <v>1591.85</v>
      </c>
      <c r="R11" s="47">
        <f t="shared" si="3"/>
        <v>1760.8813436879177</v>
      </c>
      <c r="S11" s="46">
        <v>1.2607999999999999</v>
      </c>
    </row>
    <row r="12" spans="1:19" x14ac:dyDescent="0.2">
      <c r="B12" s="45">
        <v>45051</v>
      </c>
      <c r="C12" s="44">
        <v>1941</v>
      </c>
      <c r="D12" s="43">
        <v>1951</v>
      </c>
      <c r="E12" s="42">
        <f t="shared" si="0"/>
        <v>1946</v>
      </c>
      <c r="F12" s="44">
        <v>1997</v>
      </c>
      <c r="G12" s="43">
        <v>2007</v>
      </c>
      <c r="H12" s="42">
        <f t="shared" si="1"/>
        <v>2002</v>
      </c>
      <c r="I12" s="44">
        <v>2075</v>
      </c>
      <c r="J12" s="43">
        <v>2085</v>
      </c>
      <c r="K12" s="42">
        <f t="shared" si="2"/>
        <v>2080</v>
      </c>
      <c r="L12" s="50">
        <v>1951</v>
      </c>
      <c r="M12" s="49">
        <v>1.2605</v>
      </c>
      <c r="N12" s="49">
        <v>1.1009</v>
      </c>
      <c r="O12" s="48">
        <v>134.26</v>
      </c>
      <c r="P12" s="41">
        <v>1547.8</v>
      </c>
      <c r="Q12" s="41">
        <v>1589.45</v>
      </c>
      <c r="R12" s="47">
        <f t="shared" si="3"/>
        <v>1772.1863929512217</v>
      </c>
      <c r="S12" s="46">
        <v>1.2626999999999999</v>
      </c>
    </row>
    <row r="13" spans="1:19" x14ac:dyDescent="0.2">
      <c r="B13" s="45">
        <v>45055</v>
      </c>
      <c r="C13" s="44">
        <v>1939</v>
      </c>
      <c r="D13" s="43">
        <v>1949</v>
      </c>
      <c r="E13" s="42">
        <f t="shared" si="0"/>
        <v>1944</v>
      </c>
      <c r="F13" s="44">
        <v>1997</v>
      </c>
      <c r="G13" s="43">
        <v>2007</v>
      </c>
      <c r="H13" s="42">
        <f t="shared" si="1"/>
        <v>2002</v>
      </c>
      <c r="I13" s="44">
        <v>2075</v>
      </c>
      <c r="J13" s="43">
        <v>2085</v>
      </c>
      <c r="K13" s="42">
        <f t="shared" si="2"/>
        <v>2080</v>
      </c>
      <c r="L13" s="50">
        <v>1949</v>
      </c>
      <c r="M13" s="49">
        <v>1.2602</v>
      </c>
      <c r="N13" s="49">
        <v>1.0964</v>
      </c>
      <c r="O13" s="48">
        <v>134.94</v>
      </c>
      <c r="P13" s="41">
        <v>1546.58</v>
      </c>
      <c r="Q13" s="41">
        <v>1589.95</v>
      </c>
      <c r="R13" s="47">
        <f t="shared" si="3"/>
        <v>1777.6358993068222</v>
      </c>
      <c r="S13" s="46">
        <v>1.2623</v>
      </c>
    </row>
    <row r="14" spans="1:19" x14ac:dyDescent="0.2">
      <c r="B14" s="45">
        <v>45056</v>
      </c>
      <c r="C14" s="44">
        <v>1939</v>
      </c>
      <c r="D14" s="43">
        <v>1949</v>
      </c>
      <c r="E14" s="42">
        <f t="shared" si="0"/>
        <v>1944</v>
      </c>
      <c r="F14" s="44">
        <v>1997</v>
      </c>
      <c r="G14" s="43">
        <v>2007</v>
      </c>
      <c r="H14" s="42">
        <f t="shared" si="1"/>
        <v>2002</v>
      </c>
      <c r="I14" s="44">
        <v>2075</v>
      </c>
      <c r="J14" s="43">
        <v>2085</v>
      </c>
      <c r="K14" s="42">
        <f t="shared" si="2"/>
        <v>2080</v>
      </c>
      <c r="L14" s="50">
        <v>1949</v>
      </c>
      <c r="M14" s="49">
        <v>1.2606999999999999</v>
      </c>
      <c r="N14" s="49">
        <v>1.0949</v>
      </c>
      <c r="O14" s="48">
        <v>135.32</v>
      </c>
      <c r="P14" s="41">
        <v>1545.97</v>
      </c>
      <c r="Q14" s="41">
        <v>1589.2</v>
      </c>
      <c r="R14" s="47">
        <f t="shared" si="3"/>
        <v>1780.071239382592</v>
      </c>
      <c r="S14" s="46">
        <v>1.2628999999999999</v>
      </c>
    </row>
    <row r="15" spans="1:19" x14ac:dyDescent="0.2">
      <c r="B15" s="45">
        <v>45057</v>
      </c>
      <c r="C15" s="44">
        <v>1940</v>
      </c>
      <c r="D15" s="43">
        <v>1950</v>
      </c>
      <c r="E15" s="42">
        <f t="shared" si="0"/>
        <v>1945</v>
      </c>
      <c r="F15" s="44">
        <v>1997</v>
      </c>
      <c r="G15" s="43">
        <v>2007</v>
      </c>
      <c r="H15" s="42">
        <f t="shared" si="1"/>
        <v>2002</v>
      </c>
      <c r="I15" s="44">
        <v>2075</v>
      </c>
      <c r="J15" s="43">
        <v>2085</v>
      </c>
      <c r="K15" s="42">
        <f t="shared" si="2"/>
        <v>2080</v>
      </c>
      <c r="L15" s="50">
        <v>1950</v>
      </c>
      <c r="M15" s="49">
        <v>1.2586999999999999</v>
      </c>
      <c r="N15" s="49">
        <v>1.0931999999999999</v>
      </c>
      <c r="O15" s="48">
        <v>134.16</v>
      </c>
      <c r="P15" s="41">
        <v>1549.22</v>
      </c>
      <c r="Q15" s="41">
        <v>1591.97</v>
      </c>
      <c r="R15" s="47">
        <f t="shared" si="3"/>
        <v>1783.7541163556532</v>
      </c>
      <c r="S15" s="46">
        <v>1.2606999999999999</v>
      </c>
    </row>
    <row r="16" spans="1:19" x14ac:dyDescent="0.2">
      <c r="B16" s="45">
        <v>45058</v>
      </c>
      <c r="C16" s="44">
        <v>1941</v>
      </c>
      <c r="D16" s="43">
        <v>1951</v>
      </c>
      <c r="E16" s="42">
        <f t="shared" si="0"/>
        <v>1946</v>
      </c>
      <c r="F16" s="44">
        <v>1997</v>
      </c>
      <c r="G16" s="43">
        <v>2007</v>
      </c>
      <c r="H16" s="42">
        <f t="shared" si="1"/>
        <v>2002</v>
      </c>
      <c r="I16" s="44">
        <v>2075</v>
      </c>
      <c r="J16" s="43">
        <v>2085</v>
      </c>
      <c r="K16" s="42">
        <f t="shared" si="2"/>
        <v>2080</v>
      </c>
      <c r="L16" s="50">
        <v>1951</v>
      </c>
      <c r="M16" s="49">
        <v>1.2519</v>
      </c>
      <c r="N16" s="49">
        <v>1.0892999999999999</v>
      </c>
      <c r="O16" s="48">
        <v>134.94</v>
      </c>
      <c r="P16" s="41">
        <v>1558.43</v>
      </c>
      <c r="Q16" s="41">
        <v>1600.48</v>
      </c>
      <c r="R16" s="47">
        <f t="shared" si="3"/>
        <v>1791.058477921601</v>
      </c>
      <c r="S16" s="46">
        <v>1.254</v>
      </c>
    </row>
    <row r="17" spans="2:19" x14ac:dyDescent="0.2">
      <c r="B17" s="45">
        <v>45061</v>
      </c>
      <c r="C17" s="44">
        <v>1939</v>
      </c>
      <c r="D17" s="43">
        <v>1949</v>
      </c>
      <c r="E17" s="42">
        <f t="shared" si="0"/>
        <v>1944</v>
      </c>
      <c r="F17" s="44">
        <v>1997</v>
      </c>
      <c r="G17" s="43">
        <v>2007</v>
      </c>
      <c r="H17" s="42">
        <f t="shared" si="1"/>
        <v>2002</v>
      </c>
      <c r="I17" s="44">
        <v>2070</v>
      </c>
      <c r="J17" s="43">
        <v>2080</v>
      </c>
      <c r="K17" s="42">
        <f t="shared" si="2"/>
        <v>2075</v>
      </c>
      <c r="L17" s="50">
        <v>1949</v>
      </c>
      <c r="M17" s="49">
        <v>1.2511000000000001</v>
      </c>
      <c r="N17" s="49">
        <v>1.0878000000000001</v>
      </c>
      <c r="O17" s="48">
        <v>136.13999999999999</v>
      </c>
      <c r="P17" s="41">
        <v>1557.83</v>
      </c>
      <c r="Q17" s="41">
        <v>1601.5</v>
      </c>
      <c r="R17" s="47">
        <f t="shared" si="3"/>
        <v>1791.6896488325058</v>
      </c>
      <c r="S17" s="46">
        <v>1.2532000000000001</v>
      </c>
    </row>
    <row r="18" spans="2:19" x14ac:dyDescent="0.2">
      <c r="B18" s="45">
        <v>45062</v>
      </c>
      <c r="C18" s="44">
        <v>1939</v>
      </c>
      <c r="D18" s="43">
        <v>1949</v>
      </c>
      <c r="E18" s="42">
        <f t="shared" si="0"/>
        <v>1944</v>
      </c>
      <c r="F18" s="44">
        <v>1997</v>
      </c>
      <c r="G18" s="43">
        <v>2007</v>
      </c>
      <c r="H18" s="42">
        <f t="shared" si="1"/>
        <v>2002</v>
      </c>
      <c r="I18" s="44">
        <v>2070</v>
      </c>
      <c r="J18" s="43">
        <v>2080</v>
      </c>
      <c r="K18" s="42">
        <f t="shared" si="2"/>
        <v>2075</v>
      </c>
      <c r="L18" s="50">
        <v>1949</v>
      </c>
      <c r="M18" s="49">
        <v>1.2519</v>
      </c>
      <c r="N18" s="49">
        <v>1.0887</v>
      </c>
      <c r="O18" s="48">
        <v>135.87</v>
      </c>
      <c r="P18" s="41">
        <v>1556.83</v>
      </c>
      <c r="Q18" s="41">
        <v>1600.48</v>
      </c>
      <c r="R18" s="47">
        <f t="shared" si="3"/>
        <v>1790.2085055570865</v>
      </c>
      <c r="S18" s="46">
        <v>1.254</v>
      </c>
    </row>
    <row r="19" spans="2:19" x14ac:dyDescent="0.2">
      <c r="B19" s="45">
        <v>45063</v>
      </c>
      <c r="C19" s="44">
        <v>1939</v>
      </c>
      <c r="D19" s="43">
        <v>1949</v>
      </c>
      <c r="E19" s="42">
        <f t="shared" si="0"/>
        <v>1944</v>
      </c>
      <c r="F19" s="44">
        <v>1997</v>
      </c>
      <c r="G19" s="43">
        <v>2007</v>
      </c>
      <c r="H19" s="42">
        <f t="shared" si="1"/>
        <v>2002</v>
      </c>
      <c r="I19" s="44">
        <v>2070</v>
      </c>
      <c r="J19" s="43">
        <v>2080</v>
      </c>
      <c r="K19" s="42">
        <f t="shared" si="2"/>
        <v>2075</v>
      </c>
      <c r="L19" s="50">
        <v>1949</v>
      </c>
      <c r="M19" s="49">
        <v>1.2461</v>
      </c>
      <c r="N19" s="49">
        <v>1.0826</v>
      </c>
      <c r="O19" s="48">
        <v>137.01</v>
      </c>
      <c r="P19" s="41">
        <v>1564.08</v>
      </c>
      <c r="Q19" s="41">
        <v>1607.92</v>
      </c>
      <c r="R19" s="47">
        <f t="shared" si="3"/>
        <v>1800.2955847034916</v>
      </c>
      <c r="S19" s="46">
        <v>1.2482</v>
      </c>
    </row>
    <row r="20" spans="2:19" x14ac:dyDescent="0.2">
      <c r="B20" s="45">
        <v>45064</v>
      </c>
      <c r="C20" s="44">
        <v>1940</v>
      </c>
      <c r="D20" s="43">
        <v>1950</v>
      </c>
      <c r="E20" s="42">
        <f t="shared" si="0"/>
        <v>1945</v>
      </c>
      <c r="F20" s="44">
        <v>1997</v>
      </c>
      <c r="G20" s="43">
        <v>2007</v>
      </c>
      <c r="H20" s="42">
        <f t="shared" si="1"/>
        <v>2002</v>
      </c>
      <c r="I20" s="44">
        <v>2070</v>
      </c>
      <c r="J20" s="43">
        <v>2080</v>
      </c>
      <c r="K20" s="42">
        <f t="shared" si="2"/>
        <v>2075</v>
      </c>
      <c r="L20" s="50">
        <v>1950</v>
      </c>
      <c r="M20" s="49">
        <v>1.2443</v>
      </c>
      <c r="N20" s="49">
        <v>1.0814999999999999</v>
      </c>
      <c r="O20" s="48">
        <v>137.83000000000001</v>
      </c>
      <c r="P20" s="41">
        <v>1567.15</v>
      </c>
      <c r="Q20" s="41">
        <v>1610.24</v>
      </c>
      <c r="R20" s="47">
        <f t="shared" si="3"/>
        <v>1803.0513176144245</v>
      </c>
      <c r="S20" s="46">
        <v>1.2464</v>
      </c>
    </row>
    <row r="21" spans="2:19" x14ac:dyDescent="0.2">
      <c r="B21" s="45">
        <v>45065</v>
      </c>
      <c r="C21" s="44">
        <v>1941</v>
      </c>
      <c r="D21" s="43">
        <v>1951</v>
      </c>
      <c r="E21" s="42">
        <f t="shared" si="0"/>
        <v>1946</v>
      </c>
      <c r="F21" s="44">
        <v>1997</v>
      </c>
      <c r="G21" s="43">
        <v>2007</v>
      </c>
      <c r="H21" s="42">
        <f t="shared" si="1"/>
        <v>2002</v>
      </c>
      <c r="I21" s="44">
        <v>2070</v>
      </c>
      <c r="J21" s="43">
        <v>2080</v>
      </c>
      <c r="K21" s="42">
        <f t="shared" si="2"/>
        <v>2075</v>
      </c>
      <c r="L21" s="50">
        <v>1951</v>
      </c>
      <c r="M21" s="49">
        <v>1.2442</v>
      </c>
      <c r="N21" s="49">
        <v>1.0809</v>
      </c>
      <c r="O21" s="48">
        <v>138.41</v>
      </c>
      <c r="P21" s="41">
        <v>1568.08</v>
      </c>
      <c r="Q21" s="41">
        <v>1610.37</v>
      </c>
      <c r="R21" s="47">
        <f t="shared" si="3"/>
        <v>1804.9773337033953</v>
      </c>
      <c r="S21" s="46">
        <v>1.2463</v>
      </c>
    </row>
    <row r="22" spans="2:19" x14ac:dyDescent="0.2">
      <c r="B22" s="45">
        <v>45068</v>
      </c>
      <c r="C22" s="44">
        <v>1939</v>
      </c>
      <c r="D22" s="43">
        <v>1949</v>
      </c>
      <c r="E22" s="42">
        <f t="shared" si="0"/>
        <v>1944</v>
      </c>
      <c r="F22" s="44">
        <v>1997</v>
      </c>
      <c r="G22" s="43">
        <v>2007</v>
      </c>
      <c r="H22" s="42">
        <f t="shared" si="1"/>
        <v>2002</v>
      </c>
      <c r="I22" s="44">
        <v>2065</v>
      </c>
      <c r="J22" s="43">
        <v>2075</v>
      </c>
      <c r="K22" s="42">
        <f t="shared" si="2"/>
        <v>2070</v>
      </c>
      <c r="L22" s="50">
        <v>1949</v>
      </c>
      <c r="M22" s="49">
        <v>1.2463</v>
      </c>
      <c r="N22" s="49">
        <v>1.0822000000000001</v>
      </c>
      <c r="O22" s="48">
        <v>138.25</v>
      </c>
      <c r="P22" s="41">
        <v>1563.83</v>
      </c>
      <c r="Q22" s="41">
        <v>1607.79</v>
      </c>
      <c r="R22" s="47">
        <f t="shared" si="3"/>
        <v>1800.9610053594529</v>
      </c>
      <c r="S22" s="46">
        <v>1.2483</v>
      </c>
    </row>
    <row r="23" spans="2:19" x14ac:dyDescent="0.2">
      <c r="B23" s="45">
        <v>45069</v>
      </c>
      <c r="C23" s="44">
        <v>1939</v>
      </c>
      <c r="D23" s="43">
        <v>1949</v>
      </c>
      <c r="E23" s="42">
        <f t="shared" si="0"/>
        <v>1944</v>
      </c>
      <c r="F23" s="44">
        <v>1997</v>
      </c>
      <c r="G23" s="43">
        <v>2007</v>
      </c>
      <c r="H23" s="42">
        <f t="shared" si="1"/>
        <v>2002</v>
      </c>
      <c r="I23" s="44">
        <v>2065</v>
      </c>
      <c r="J23" s="43">
        <v>2075</v>
      </c>
      <c r="K23" s="42">
        <f t="shared" si="2"/>
        <v>2070</v>
      </c>
      <c r="L23" s="50">
        <v>1949</v>
      </c>
      <c r="M23" s="49">
        <v>1.2383999999999999</v>
      </c>
      <c r="N23" s="49">
        <v>1.0772999999999999</v>
      </c>
      <c r="O23" s="48">
        <v>138.41999999999999</v>
      </c>
      <c r="P23" s="41">
        <v>1573.8</v>
      </c>
      <c r="Q23" s="41">
        <v>1617.9</v>
      </c>
      <c r="R23" s="47">
        <f t="shared" si="3"/>
        <v>1809.1525109068971</v>
      </c>
      <c r="S23" s="46">
        <v>1.2404999999999999</v>
      </c>
    </row>
    <row r="24" spans="2:19" x14ac:dyDescent="0.2">
      <c r="B24" s="45">
        <v>45070</v>
      </c>
      <c r="C24" s="44">
        <v>1939</v>
      </c>
      <c r="D24" s="43">
        <v>1949</v>
      </c>
      <c r="E24" s="42">
        <f t="shared" si="0"/>
        <v>1944</v>
      </c>
      <c r="F24" s="44">
        <v>1997</v>
      </c>
      <c r="G24" s="43">
        <v>2007</v>
      </c>
      <c r="H24" s="42">
        <f t="shared" si="1"/>
        <v>2002</v>
      </c>
      <c r="I24" s="44">
        <v>2065</v>
      </c>
      <c r="J24" s="43">
        <v>2075</v>
      </c>
      <c r="K24" s="42">
        <f t="shared" si="2"/>
        <v>2070</v>
      </c>
      <c r="L24" s="50">
        <v>1949</v>
      </c>
      <c r="M24" s="49">
        <v>1.2399</v>
      </c>
      <c r="N24" s="49">
        <v>1.0781000000000001</v>
      </c>
      <c r="O24" s="48">
        <v>138.38</v>
      </c>
      <c r="P24" s="41">
        <v>1571.9</v>
      </c>
      <c r="Q24" s="41">
        <v>1616.2</v>
      </c>
      <c r="R24" s="47">
        <f t="shared" si="3"/>
        <v>1807.8100361747518</v>
      </c>
      <c r="S24" s="46">
        <v>1.2418</v>
      </c>
    </row>
    <row r="25" spans="2:19" x14ac:dyDescent="0.2">
      <c r="B25" s="45">
        <v>45071</v>
      </c>
      <c r="C25" s="44">
        <v>1941</v>
      </c>
      <c r="D25" s="43">
        <v>1951</v>
      </c>
      <c r="E25" s="42">
        <f t="shared" si="0"/>
        <v>1946</v>
      </c>
      <c r="F25" s="44">
        <v>1997</v>
      </c>
      <c r="G25" s="43">
        <v>2007</v>
      </c>
      <c r="H25" s="42">
        <f t="shared" si="1"/>
        <v>2002</v>
      </c>
      <c r="I25" s="44">
        <v>2065</v>
      </c>
      <c r="J25" s="43">
        <v>2075</v>
      </c>
      <c r="K25" s="42">
        <f t="shared" si="2"/>
        <v>2070</v>
      </c>
      <c r="L25" s="50">
        <v>1951</v>
      </c>
      <c r="M25" s="49">
        <v>1.2363</v>
      </c>
      <c r="N25" s="49">
        <v>1.0732999999999999</v>
      </c>
      <c r="O25" s="48">
        <v>139.58000000000001</v>
      </c>
      <c r="P25" s="41">
        <v>1578.1</v>
      </c>
      <c r="Q25" s="41">
        <v>1620.77</v>
      </c>
      <c r="R25" s="47">
        <f t="shared" si="3"/>
        <v>1817.758315475636</v>
      </c>
      <c r="S25" s="46">
        <v>1.2383</v>
      </c>
    </row>
    <row r="26" spans="2:19" x14ac:dyDescent="0.2">
      <c r="B26" s="45">
        <v>45072</v>
      </c>
      <c r="C26" s="44">
        <v>1942</v>
      </c>
      <c r="D26" s="43">
        <v>1952</v>
      </c>
      <c r="E26" s="42">
        <f t="shared" si="0"/>
        <v>1947</v>
      </c>
      <c r="F26" s="44">
        <v>1997</v>
      </c>
      <c r="G26" s="43">
        <v>2007</v>
      </c>
      <c r="H26" s="42">
        <f t="shared" si="1"/>
        <v>2002</v>
      </c>
      <c r="I26" s="44">
        <v>2065</v>
      </c>
      <c r="J26" s="43">
        <v>2075</v>
      </c>
      <c r="K26" s="42">
        <f t="shared" si="2"/>
        <v>2070</v>
      </c>
      <c r="L26" s="50">
        <v>1952</v>
      </c>
      <c r="M26" s="49">
        <v>1.2386999999999999</v>
      </c>
      <c r="N26" s="49">
        <v>1.0751999999999999</v>
      </c>
      <c r="O26" s="48">
        <v>139.77000000000001</v>
      </c>
      <c r="P26" s="41">
        <v>1575.85</v>
      </c>
      <c r="Q26" s="41">
        <v>1617.77</v>
      </c>
      <c r="R26" s="47">
        <f t="shared" si="3"/>
        <v>1815.4761904761906</v>
      </c>
      <c r="S26" s="46">
        <v>1.2405999999999999</v>
      </c>
    </row>
    <row r="27" spans="2:19" x14ac:dyDescent="0.2">
      <c r="B27" s="45">
        <v>45076</v>
      </c>
      <c r="C27" s="44">
        <v>1940</v>
      </c>
      <c r="D27" s="43">
        <v>1950</v>
      </c>
      <c r="E27" s="42">
        <f t="shared" si="0"/>
        <v>1945</v>
      </c>
      <c r="F27" s="44">
        <v>1997</v>
      </c>
      <c r="G27" s="43">
        <v>2007</v>
      </c>
      <c r="H27" s="42">
        <f t="shared" si="1"/>
        <v>2002</v>
      </c>
      <c r="I27" s="44">
        <v>2060</v>
      </c>
      <c r="J27" s="43">
        <v>2070</v>
      </c>
      <c r="K27" s="42">
        <f t="shared" si="2"/>
        <v>2065</v>
      </c>
      <c r="L27" s="50">
        <v>1950</v>
      </c>
      <c r="M27" s="49">
        <v>1.2435</v>
      </c>
      <c r="N27" s="49">
        <v>1.0744</v>
      </c>
      <c r="O27" s="48">
        <v>139.66999999999999</v>
      </c>
      <c r="P27" s="41">
        <v>1568.15</v>
      </c>
      <c r="Q27" s="41">
        <v>1611.4</v>
      </c>
      <c r="R27" s="47">
        <f t="shared" si="3"/>
        <v>1814.9664929262844</v>
      </c>
      <c r="S27" s="46">
        <v>1.2455000000000001</v>
      </c>
    </row>
    <row r="28" spans="2:19" x14ac:dyDescent="0.2">
      <c r="B28" s="45">
        <v>45077</v>
      </c>
      <c r="C28" s="44">
        <v>1940</v>
      </c>
      <c r="D28" s="43">
        <v>1950</v>
      </c>
      <c r="E28" s="42">
        <f t="shared" si="0"/>
        <v>1945</v>
      </c>
      <c r="F28" s="44">
        <v>1997</v>
      </c>
      <c r="G28" s="43">
        <v>2007</v>
      </c>
      <c r="H28" s="42">
        <f t="shared" si="1"/>
        <v>2002</v>
      </c>
      <c r="I28" s="44">
        <v>2060</v>
      </c>
      <c r="J28" s="43">
        <v>2070</v>
      </c>
      <c r="K28" s="42">
        <f t="shared" si="2"/>
        <v>2065</v>
      </c>
      <c r="L28" s="50">
        <v>1950</v>
      </c>
      <c r="M28" s="49">
        <v>1.2361</v>
      </c>
      <c r="N28" s="49">
        <v>1.0680000000000001</v>
      </c>
      <c r="O28" s="48">
        <v>139.71</v>
      </c>
      <c r="P28" s="41">
        <v>1577.54</v>
      </c>
      <c r="Q28" s="41">
        <v>1620.9</v>
      </c>
      <c r="R28" s="47">
        <f t="shared" si="3"/>
        <v>1825.8426966292134</v>
      </c>
      <c r="S28" s="46">
        <v>1.2382</v>
      </c>
    </row>
    <row r="29" spans="2:19" x14ac:dyDescent="0.2">
      <c r="B29" s="40" t="s">
        <v>11</v>
      </c>
      <c r="C29" s="39">
        <f>ROUND(AVERAGE(C9:C28),2)</f>
        <v>1939.65</v>
      </c>
      <c r="D29" s="38">
        <f>ROUND(AVERAGE(D9:D28),2)</f>
        <v>1949.65</v>
      </c>
      <c r="E29" s="37">
        <f>ROUND(AVERAGE(C29:D29),2)</f>
        <v>1944.65</v>
      </c>
      <c r="F29" s="39">
        <f>ROUND(AVERAGE(F9:F28),2)</f>
        <v>1997</v>
      </c>
      <c r="G29" s="38">
        <f>ROUND(AVERAGE(G9:G28),2)</f>
        <v>2007</v>
      </c>
      <c r="H29" s="37">
        <f>ROUND(AVERAGE(F29:G29),2)</f>
        <v>2002</v>
      </c>
      <c r="I29" s="39">
        <f>ROUND(AVERAGE(I9:I28),2)</f>
        <v>2070.25</v>
      </c>
      <c r="J29" s="38">
        <f>ROUND(AVERAGE(J9:J28),2)</f>
        <v>2080.25</v>
      </c>
      <c r="K29" s="37">
        <f>ROUND(AVERAGE(I29:J29),2)</f>
        <v>2075.25</v>
      </c>
      <c r="L29" s="36">
        <f>ROUND(AVERAGE(L9:L28),2)</f>
        <v>1949.65</v>
      </c>
      <c r="M29" s="35">
        <f>ROUND(AVERAGE(M9:M28),4)</f>
        <v>1.2483</v>
      </c>
      <c r="N29" s="34">
        <f>ROUND(AVERAGE(N9:N28),4)</f>
        <v>1.0866</v>
      </c>
      <c r="O29" s="167">
        <f>ROUND(AVERAGE(O9:O28),2)</f>
        <v>137</v>
      </c>
      <c r="P29" s="33">
        <f>AVERAGE(P9:P28)</f>
        <v>1561.9240000000004</v>
      </c>
      <c r="Q29" s="33">
        <f>AVERAGE(Q9:Q28)</f>
        <v>1605.1875000000002</v>
      </c>
      <c r="R29" s="33">
        <f>AVERAGE(R9:R28)</f>
        <v>1794.3716987686937</v>
      </c>
      <c r="S29" s="32">
        <f>AVERAGE(S9:S28)</f>
        <v>1.250375</v>
      </c>
    </row>
    <row r="30" spans="2:19" x14ac:dyDescent="0.2">
      <c r="B30" s="31" t="s">
        <v>12</v>
      </c>
      <c r="C30" s="30">
        <f t="shared" ref="C30:S30" si="4">MAX(C9:C28)</f>
        <v>1942</v>
      </c>
      <c r="D30" s="29">
        <f t="shared" si="4"/>
        <v>1952</v>
      </c>
      <c r="E30" s="28">
        <f t="shared" si="4"/>
        <v>1947</v>
      </c>
      <c r="F30" s="30">
        <f t="shared" si="4"/>
        <v>1997</v>
      </c>
      <c r="G30" s="29">
        <f t="shared" si="4"/>
        <v>2007</v>
      </c>
      <c r="H30" s="28">
        <f t="shared" si="4"/>
        <v>2002</v>
      </c>
      <c r="I30" s="30">
        <f t="shared" si="4"/>
        <v>2080</v>
      </c>
      <c r="J30" s="29">
        <f t="shared" si="4"/>
        <v>2090</v>
      </c>
      <c r="K30" s="28">
        <f t="shared" si="4"/>
        <v>2085</v>
      </c>
      <c r="L30" s="27">
        <f t="shared" si="4"/>
        <v>1952</v>
      </c>
      <c r="M30" s="26">
        <f t="shared" si="4"/>
        <v>1.2606999999999999</v>
      </c>
      <c r="N30" s="25">
        <f t="shared" si="4"/>
        <v>1.1073999999999999</v>
      </c>
      <c r="O30" s="24">
        <f t="shared" si="4"/>
        <v>139.77000000000001</v>
      </c>
      <c r="P30" s="23">
        <f t="shared" si="4"/>
        <v>1578.1</v>
      </c>
      <c r="Q30" s="23">
        <f t="shared" si="4"/>
        <v>1620.9</v>
      </c>
      <c r="R30" s="23">
        <f t="shared" si="4"/>
        <v>1825.8426966292134</v>
      </c>
      <c r="S30" s="22">
        <f t="shared" si="4"/>
        <v>1.2628999999999999</v>
      </c>
    </row>
    <row r="31" spans="2:19" ht="13.5" thickBot="1" x14ac:dyDescent="0.25">
      <c r="B31" s="21" t="s">
        <v>13</v>
      </c>
      <c r="C31" s="20">
        <f t="shared" ref="C31:S31" si="5">MIN(C9:C28)</f>
        <v>1937</v>
      </c>
      <c r="D31" s="19">
        <f t="shared" si="5"/>
        <v>1947</v>
      </c>
      <c r="E31" s="18">
        <f t="shared" si="5"/>
        <v>1942</v>
      </c>
      <c r="F31" s="20">
        <f t="shared" si="5"/>
        <v>1997</v>
      </c>
      <c r="G31" s="19">
        <f t="shared" si="5"/>
        <v>2007</v>
      </c>
      <c r="H31" s="18">
        <f t="shared" si="5"/>
        <v>2002</v>
      </c>
      <c r="I31" s="20">
        <f t="shared" si="5"/>
        <v>2060</v>
      </c>
      <c r="J31" s="19">
        <f t="shared" si="5"/>
        <v>2070</v>
      </c>
      <c r="K31" s="18">
        <f t="shared" si="5"/>
        <v>2065</v>
      </c>
      <c r="L31" s="17">
        <f t="shared" si="5"/>
        <v>1947</v>
      </c>
      <c r="M31" s="16">
        <f t="shared" si="5"/>
        <v>1.2361</v>
      </c>
      <c r="N31" s="15">
        <f t="shared" si="5"/>
        <v>1.0680000000000001</v>
      </c>
      <c r="O31" s="14">
        <f t="shared" si="5"/>
        <v>134.16</v>
      </c>
      <c r="P31" s="13">
        <f t="shared" si="5"/>
        <v>1545.97</v>
      </c>
      <c r="Q31" s="13">
        <f t="shared" si="5"/>
        <v>1589.2</v>
      </c>
      <c r="R31" s="13">
        <f t="shared" si="5"/>
        <v>1760.8813436879177</v>
      </c>
      <c r="S31" s="12">
        <f t="shared" si="5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30</v>
      </c>
    </row>
    <row r="6" spans="1:19" ht="13.5" thickBot="1" x14ac:dyDescent="0.25">
      <c r="B6" s="1">
        <v>45048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45048</v>
      </c>
      <c r="C9" s="44">
        <v>2500</v>
      </c>
      <c r="D9" s="43">
        <v>2510</v>
      </c>
      <c r="E9" s="42">
        <f t="shared" ref="E9:E28" si="0">AVERAGE(C9:D9)</f>
        <v>2505</v>
      </c>
      <c r="F9" s="44">
        <v>2590</v>
      </c>
      <c r="G9" s="43">
        <v>2600</v>
      </c>
      <c r="H9" s="42">
        <f t="shared" ref="H9:H28" si="1">AVERAGE(F9:G9)</f>
        <v>2595</v>
      </c>
      <c r="I9" s="44">
        <v>2635</v>
      </c>
      <c r="J9" s="43">
        <v>2645</v>
      </c>
      <c r="K9" s="42">
        <f t="shared" ref="K9:K28" si="2">AVERAGE(I9:J9)</f>
        <v>2640</v>
      </c>
      <c r="L9" s="50">
        <v>2510</v>
      </c>
      <c r="M9" s="49">
        <v>1.2481</v>
      </c>
      <c r="N9" s="51">
        <v>1.0968</v>
      </c>
      <c r="O9" s="48">
        <v>137.35</v>
      </c>
      <c r="P9" s="41">
        <v>2011.06</v>
      </c>
      <c r="Q9" s="41">
        <v>2079.5</v>
      </c>
      <c r="R9" s="47">
        <f t="shared" ref="R9:R28" si="3">L9/N9</f>
        <v>2288.4755652808171</v>
      </c>
      <c r="S9" s="46">
        <v>1.2503</v>
      </c>
    </row>
    <row r="10" spans="1:19" x14ac:dyDescent="0.2">
      <c r="B10" s="45">
        <v>45049</v>
      </c>
      <c r="C10" s="44">
        <v>2501</v>
      </c>
      <c r="D10" s="43">
        <v>2511</v>
      </c>
      <c r="E10" s="42">
        <f t="shared" si="0"/>
        <v>2506</v>
      </c>
      <c r="F10" s="44">
        <v>2590</v>
      </c>
      <c r="G10" s="43">
        <v>2600</v>
      </c>
      <c r="H10" s="42">
        <f t="shared" si="1"/>
        <v>2595</v>
      </c>
      <c r="I10" s="44">
        <v>2635</v>
      </c>
      <c r="J10" s="43">
        <v>2645</v>
      </c>
      <c r="K10" s="42">
        <f t="shared" si="2"/>
        <v>2640</v>
      </c>
      <c r="L10" s="50">
        <v>2511</v>
      </c>
      <c r="M10" s="49">
        <v>1.2503</v>
      </c>
      <c r="N10" s="49">
        <v>1.1040000000000001</v>
      </c>
      <c r="O10" s="48">
        <v>135.5</v>
      </c>
      <c r="P10" s="41">
        <v>2008.32</v>
      </c>
      <c r="Q10" s="41">
        <v>2075.85</v>
      </c>
      <c r="R10" s="47">
        <f t="shared" si="3"/>
        <v>2274.45652173913</v>
      </c>
      <c r="S10" s="46">
        <v>1.2524999999999999</v>
      </c>
    </row>
    <row r="11" spans="1:19" x14ac:dyDescent="0.2">
      <c r="B11" s="45">
        <v>45050</v>
      </c>
      <c r="C11" s="44">
        <v>2507</v>
      </c>
      <c r="D11" s="43">
        <v>2517</v>
      </c>
      <c r="E11" s="42">
        <f t="shared" si="0"/>
        <v>2512</v>
      </c>
      <c r="F11" s="44">
        <v>2590</v>
      </c>
      <c r="G11" s="43">
        <v>2600</v>
      </c>
      <c r="H11" s="42">
        <f t="shared" si="1"/>
        <v>2595</v>
      </c>
      <c r="I11" s="44">
        <v>2635</v>
      </c>
      <c r="J11" s="43">
        <v>2645</v>
      </c>
      <c r="K11" s="42">
        <f t="shared" si="2"/>
        <v>2640</v>
      </c>
      <c r="L11" s="50">
        <v>2517</v>
      </c>
      <c r="M11" s="49">
        <v>1.2585999999999999</v>
      </c>
      <c r="N11" s="49">
        <v>1.1073999999999999</v>
      </c>
      <c r="O11" s="48">
        <v>134.43</v>
      </c>
      <c r="P11" s="41">
        <v>1999.84</v>
      </c>
      <c r="Q11" s="41">
        <v>2062.1799999999998</v>
      </c>
      <c r="R11" s="47">
        <f t="shared" si="3"/>
        <v>2272.8914574679429</v>
      </c>
      <c r="S11" s="46">
        <v>1.2607999999999999</v>
      </c>
    </row>
    <row r="12" spans="1:19" x14ac:dyDescent="0.2">
      <c r="B12" s="45">
        <v>45051</v>
      </c>
      <c r="C12" s="44">
        <v>2508</v>
      </c>
      <c r="D12" s="43">
        <v>2518</v>
      </c>
      <c r="E12" s="42">
        <f t="shared" si="0"/>
        <v>2513</v>
      </c>
      <c r="F12" s="44">
        <v>2590</v>
      </c>
      <c r="G12" s="43">
        <v>2600</v>
      </c>
      <c r="H12" s="42">
        <f t="shared" si="1"/>
        <v>2595</v>
      </c>
      <c r="I12" s="44">
        <v>2635</v>
      </c>
      <c r="J12" s="43">
        <v>2645</v>
      </c>
      <c r="K12" s="42">
        <f t="shared" si="2"/>
        <v>2640</v>
      </c>
      <c r="L12" s="50">
        <v>2518</v>
      </c>
      <c r="M12" s="49">
        <v>1.2605</v>
      </c>
      <c r="N12" s="49">
        <v>1.1009</v>
      </c>
      <c r="O12" s="48">
        <v>134.26</v>
      </c>
      <c r="P12" s="41">
        <v>1997.62</v>
      </c>
      <c r="Q12" s="41">
        <v>2059.08</v>
      </c>
      <c r="R12" s="47">
        <f t="shared" si="3"/>
        <v>2287.2195476428378</v>
      </c>
      <c r="S12" s="46">
        <v>1.2626999999999999</v>
      </c>
    </row>
    <row r="13" spans="1:19" x14ac:dyDescent="0.2">
      <c r="B13" s="45">
        <v>45055</v>
      </c>
      <c r="C13" s="44">
        <v>2509</v>
      </c>
      <c r="D13" s="43">
        <v>2519</v>
      </c>
      <c r="E13" s="42">
        <f t="shared" si="0"/>
        <v>2514</v>
      </c>
      <c r="F13" s="44">
        <v>2590</v>
      </c>
      <c r="G13" s="43">
        <v>2600</v>
      </c>
      <c r="H13" s="42">
        <f t="shared" si="1"/>
        <v>2595</v>
      </c>
      <c r="I13" s="44">
        <v>2630</v>
      </c>
      <c r="J13" s="43">
        <v>2640</v>
      </c>
      <c r="K13" s="42">
        <f t="shared" si="2"/>
        <v>2635</v>
      </c>
      <c r="L13" s="50">
        <v>2519</v>
      </c>
      <c r="M13" s="49">
        <v>1.2602</v>
      </c>
      <c r="N13" s="49">
        <v>1.0964</v>
      </c>
      <c r="O13" s="48">
        <v>134.94</v>
      </c>
      <c r="P13" s="41">
        <v>1998.89</v>
      </c>
      <c r="Q13" s="41">
        <v>2059.73</v>
      </c>
      <c r="R13" s="47">
        <f t="shared" si="3"/>
        <v>2297.5191535935787</v>
      </c>
      <c r="S13" s="46">
        <v>1.2623</v>
      </c>
    </row>
    <row r="14" spans="1:19" x14ac:dyDescent="0.2">
      <c r="B14" s="45">
        <v>45056</v>
      </c>
      <c r="C14" s="44">
        <v>2510</v>
      </c>
      <c r="D14" s="43">
        <v>2520</v>
      </c>
      <c r="E14" s="42">
        <f t="shared" si="0"/>
        <v>2515</v>
      </c>
      <c r="F14" s="44">
        <v>2590</v>
      </c>
      <c r="G14" s="43">
        <v>2600</v>
      </c>
      <c r="H14" s="42">
        <f t="shared" si="1"/>
        <v>2595</v>
      </c>
      <c r="I14" s="44">
        <v>2630</v>
      </c>
      <c r="J14" s="43">
        <v>2640</v>
      </c>
      <c r="K14" s="42">
        <f t="shared" si="2"/>
        <v>2635</v>
      </c>
      <c r="L14" s="50">
        <v>2520</v>
      </c>
      <c r="M14" s="49">
        <v>1.2606999999999999</v>
      </c>
      <c r="N14" s="49">
        <v>1.0949</v>
      </c>
      <c r="O14" s="48">
        <v>135.32</v>
      </c>
      <c r="P14" s="41">
        <v>1998.89</v>
      </c>
      <c r="Q14" s="41">
        <v>2058.75</v>
      </c>
      <c r="R14" s="47">
        <f t="shared" si="3"/>
        <v>2301.5800529728745</v>
      </c>
      <c r="S14" s="46">
        <v>1.2628999999999999</v>
      </c>
    </row>
    <row r="15" spans="1:19" x14ac:dyDescent="0.2">
      <c r="B15" s="45">
        <v>45057</v>
      </c>
      <c r="C15" s="44">
        <v>2515</v>
      </c>
      <c r="D15" s="43">
        <v>2525</v>
      </c>
      <c r="E15" s="42">
        <f t="shared" si="0"/>
        <v>2520</v>
      </c>
      <c r="F15" s="44">
        <v>2590</v>
      </c>
      <c r="G15" s="43">
        <v>2600</v>
      </c>
      <c r="H15" s="42">
        <f t="shared" si="1"/>
        <v>2595</v>
      </c>
      <c r="I15" s="44">
        <v>2630</v>
      </c>
      <c r="J15" s="43">
        <v>2640</v>
      </c>
      <c r="K15" s="42">
        <f t="shared" si="2"/>
        <v>2635</v>
      </c>
      <c r="L15" s="50">
        <v>2525</v>
      </c>
      <c r="M15" s="49">
        <v>1.2586999999999999</v>
      </c>
      <c r="N15" s="49">
        <v>1.0931999999999999</v>
      </c>
      <c r="O15" s="48">
        <v>134.16</v>
      </c>
      <c r="P15" s="41">
        <v>2006.04</v>
      </c>
      <c r="Q15" s="41">
        <v>2062.35</v>
      </c>
      <c r="R15" s="47">
        <f t="shared" si="3"/>
        <v>2309.7328942553972</v>
      </c>
      <c r="S15" s="46">
        <v>1.2606999999999999</v>
      </c>
    </row>
    <row r="16" spans="1:19" x14ac:dyDescent="0.2">
      <c r="B16" s="45">
        <v>45058</v>
      </c>
      <c r="C16" s="44">
        <v>2517</v>
      </c>
      <c r="D16" s="43">
        <v>2527</v>
      </c>
      <c r="E16" s="42">
        <f t="shared" si="0"/>
        <v>2522</v>
      </c>
      <c r="F16" s="44">
        <v>2590</v>
      </c>
      <c r="G16" s="43">
        <v>2600</v>
      </c>
      <c r="H16" s="42">
        <f t="shared" si="1"/>
        <v>2595</v>
      </c>
      <c r="I16" s="44">
        <v>2630</v>
      </c>
      <c r="J16" s="43">
        <v>2640</v>
      </c>
      <c r="K16" s="42">
        <f t="shared" si="2"/>
        <v>2635</v>
      </c>
      <c r="L16" s="50">
        <v>2527</v>
      </c>
      <c r="M16" s="49">
        <v>1.2519</v>
      </c>
      <c r="N16" s="49">
        <v>1.0892999999999999</v>
      </c>
      <c r="O16" s="48">
        <v>134.94</v>
      </c>
      <c r="P16" s="41">
        <v>2018.53</v>
      </c>
      <c r="Q16" s="41">
        <v>2073.37</v>
      </c>
      <c r="R16" s="47">
        <f t="shared" si="3"/>
        <v>2319.8384283484806</v>
      </c>
      <c r="S16" s="46">
        <v>1.254</v>
      </c>
    </row>
    <row r="17" spans="2:19" x14ac:dyDescent="0.2">
      <c r="B17" s="45">
        <v>45061</v>
      </c>
      <c r="C17" s="44">
        <v>2517</v>
      </c>
      <c r="D17" s="43">
        <v>2527</v>
      </c>
      <c r="E17" s="42">
        <f t="shared" si="0"/>
        <v>2522</v>
      </c>
      <c r="F17" s="44">
        <v>2590</v>
      </c>
      <c r="G17" s="43">
        <v>2600</v>
      </c>
      <c r="H17" s="42">
        <f t="shared" si="1"/>
        <v>2595</v>
      </c>
      <c r="I17" s="44">
        <v>2630</v>
      </c>
      <c r="J17" s="43">
        <v>2640</v>
      </c>
      <c r="K17" s="42">
        <f t="shared" si="2"/>
        <v>2635</v>
      </c>
      <c r="L17" s="50">
        <v>2527</v>
      </c>
      <c r="M17" s="49">
        <v>1.2511000000000001</v>
      </c>
      <c r="N17" s="49">
        <v>1.0878000000000001</v>
      </c>
      <c r="O17" s="48">
        <v>136.13999999999999</v>
      </c>
      <c r="P17" s="41">
        <v>2019.82</v>
      </c>
      <c r="Q17" s="41">
        <v>2074.69</v>
      </c>
      <c r="R17" s="47">
        <f t="shared" si="3"/>
        <v>2323.0373230373229</v>
      </c>
      <c r="S17" s="46">
        <v>1.2532000000000001</v>
      </c>
    </row>
    <row r="18" spans="2:19" x14ac:dyDescent="0.2">
      <c r="B18" s="45">
        <v>45062</v>
      </c>
      <c r="C18" s="44">
        <v>2518</v>
      </c>
      <c r="D18" s="43">
        <v>2528</v>
      </c>
      <c r="E18" s="42">
        <f t="shared" si="0"/>
        <v>2523</v>
      </c>
      <c r="F18" s="44">
        <v>2590</v>
      </c>
      <c r="G18" s="43">
        <v>2600</v>
      </c>
      <c r="H18" s="42">
        <f t="shared" si="1"/>
        <v>2595</v>
      </c>
      <c r="I18" s="44">
        <v>2630</v>
      </c>
      <c r="J18" s="43">
        <v>2640</v>
      </c>
      <c r="K18" s="42">
        <f t="shared" si="2"/>
        <v>2635</v>
      </c>
      <c r="L18" s="50">
        <v>2528</v>
      </c>
      <c r="M18" s="49">
        <v>1.2519</v>
      </c>
      <c r="N18" s="49">
        <v>1.0887</v>
      </c>
      <c r="O18" s="48">
        <v>135.87</v>
      </c>
      <c r="P18" s="41">
        <v>2019.33</v>
      </c>
      <c r="Q18" s="41">
        <v>2073.37</v>
      </c>
      <c r="R18" s="47">
        <f t="shared" si="3"/>
        <v>2322.0354551299715</v>
      </c>
      <c r="S18" s="46">
        <v>1.254</v>
      </c>
    </row>
    <row r="19" spans="2:19" x14ac:dyDescent="0.2">
      <c r="B19" s="45">
        <v>45063</v>
      </c>
      <c r="C19" s="44">
        <v>2520</v>
      </c>
      <c r="D19" s="43">
        <v>2530</v>
      </c>
      <c r="E19" s="42">
        <f t="shared" si="0"/>
        <v>2525</v>
      </c>
      <c r="F19" s="44">
        <v>2590</v>
      </c>
      <c r="G19" s="43">
        <v>2600</v>
      </c>
      <c r="H19" s="42">
        <f t="shared" si="1"/>
        <v>2595</v>
      </c>
      <c r="I19" s="44">
        <v>2630</v>
      </c>
      <c r="J19" s="43">
        <v>2640</v>
      </c>
      <c r="K19" s="42">
        <f t="shared" si="2"/>
        <v>2635</v>
      </c>
      <c r="L19" s="50">
        <v>2530</v>
      </c>
      <c r="M19" s="49">
        <v>1.2461</v>
      </c>
      <c r="N19" s="49">
        <v>1.0826</v>
      </c>
      <c r="O19" s="48">
        <v>137.01</v>
      </c>
      <c r="P19" s="41">
        <v>2030.33</v>
      </c>
      <c r="Q19" s="41">
        <v>2083</v>
      </c>
      <c r="R19" s="47">
        <f t="shared" si="3"/>
        <v>2336.9665619804173</v>
      </c>
      <c r="S19" s="46">
        <v>1.2482</v>
      </c>
    </row>
    <row r="20" spans="2:19" x14ac:dyDescent="0.2">
      <c r="B20" s="45">
        <v>45064</v>
      </c>
      <c r="C20" s="44">
        <v>2525</v>
      </c>
      <c r="D20" s="43">
        <v>2535</v>
      </c>
      <c r="E20" s="42">
        <f t="shared" si="0"/>
        <v>2530</v>
      </c>
      <c r="F20" s="44">
        <v>2590</v>
      </c>
      <c r="G20" s="43">
        <v>2600</v>
      </c>
      <c r="H20" s="42">
        <f t="shared" si="1"/>
        <v>2595</v>
      </c>
      <c r="I20" s="44">
        <v>2630</v>
      </c>
      <c r="J20" s="43">
        <v>2640</v>
      </c>
      <c r="K20" s="42">
        <f t="shared" si="2"/>
        <v>2635</v>
      </c>
      <c r="L20" s="50">
        <v>2535</v>
      </c>
      <c r="M20" s="49">
        <v>1.2443</v>
      </c>
      <c r="N20" s="49">
        <v>1.0814999999999999</v>
      </c>
      <c r="O20" s="48">
        <v>137.83000000000001</v>
      </c>
      <c r="P20" s="41">
        <v>2037.29</v>
      </c>
      <c r="Q20" s="41">
        <v>2086.0100000000002</v>
      </c>
      <c r="R20" s="47">
        <f t="shared" si="3"/>
        <v>2343.9667128987521</v>
      </c>
      <c r="S20" s="46">
        <v>1.2464</v>
      </c>
    </row>
    <row r="21" spans="2:19" x14ac:dyDescent="0.2">
      <c r="B21" s="45">
        <v>45065</v>
      </c>
      <c r="C21" s="44">
        <v>2527</v>
      </c>
      <c r="D21" s="43">
        <v>2537</v>
      </c>
      <c r="E21" s="42">
        <f t="shared" si="0"/>
        <v>2532</v>
      </c>
      <c r="F21" s="44">
        <v>2590</v>
      </c>
      <c r="G21" s="43">
        <v>2600</v>
      </c>
      <c r="H21" s="42">
        <f t="shared" si="1"/>
        <v>2595</v>
      </c>
      <c r="I21" s="44">
        <v>2630</v>
      </c>
      <c r="J21" s="43">
        <v>2640</v>
      </c>
      <c r="K21" s="42">
        <f t="shared" si="2"/>
        <v>2635</v>
      </c>
      <c r="L21" s="50">
        <v>2537</v>
      </c>
      <c r="M21" s="49">
        <v>1.2442</v>
      </c>
      <c r="N21" s="49">
        <v>1.0809</v>
      </c>
      <c r="O21" s="48">
        <v>138.41</v>
      </c>
      <c r="P21" s="41">
        <v>2039.06</v>
      </c>
      <c r="Q21" s="41">
        <v>2086.1799999999998</v>
      </c>
      <c r="R21" s="47">
        <f t="shared" si="3"/>
        <v>2347.1181422888335</v>
      </c>
      <c r="S21" s="46">
        <v>1.2463</v>
      </c>
    </row>
    <row r="22" spans="2:19" x14ac:dyDescent="0.2">
      <c r="B22" s="45">
        <v>45068</v>
      </c>
      <c r="C22" s="44">
        <v>2528</v>
      </c>
      <c r="D22" s="43">
        <v>2538</v>
      </c>
      <c r="E22" s="42">
        <f t="shared" si="0"/>
        <v>2533</v>
      </c>
      <c r="F22" s="44">
        <v>2590</v>
      </c>
      <c r="G22" s="43">
        <v>2600</v>
      </c>
      <c r="H22" s="42">
        <f t="shared" si="1"/>
        <v>2595</v>
      </c>
      <c r="I22" s="44">
        <v>2630</v>
      </c>
      <c r="J22" s="43">
        <v>2640</v>
      </c>
      <c r="K22" s="42">
        <f t="shared" si="2"/>
        <v>2635</v>
      </c>
      <c r="L22" s="50">
        <v>2538</v>
      </c>
      <c r="M22" s="49">
        <v>1.2463</v>
      </c>
      <c r="N22" s="49">
        <v>1.0822000000000001</v>
      </c>
      <c r="O22" s="48">
        <v>138.25</v>
      </c>
      <c r="P22" s="41">
        <v>2036.43</v>
      </c>
      <c r="Q22" s="41">
        <v>2082.83</v>
      </c>
      <c r="R22" s="47">
        <f t="shared" si="3"/>
        <v>2345.2226945111806</v>
      </c>
      <c r="S22" s="46">
        <v>1.2483</v>
      </c>
    </row>
    <row r="23" spans="2:19" x14ac:dyDescent="0.2">
      <c r="B23" s="45">
        <v>45069</v>
      </c>
      <c r="C23" s="44">
        <v>2529</v>
      </c>
      <c r="D23" s="43">
        <v>2539</v>
      </c>
      <c r="E23" s="42">
        <f t="shared" si="0"/>
        <v>2534</v>
      </c>
      <c r="F23" s="44">
        <v>2590</v>
      </c>
      <c r="G23" s="43">
        <v>2600</v>
      </c>
      <c r="H23" s="42">
        <f t="shared" si="1"/>
        <v>2595</v>
      </c>
      <c r="I23" s="44">
        <v>2630</v>
      </c>
      <c r="J23" s="43">
        <v>2640</v>
      </c>
      <c r="K23" s="42">
        <f t="shared" si="2"/>
        <v>2635</v>
      </c>
      <c r="L23" s="50">
        <v>2539</v>
      </c>
      <c r="M23" s="49">
        <v>1.2383999999999999</v>
      </c>
      <c r="N23" s="49">
        <v>1.0772999999999999</v>
      </c>
      <c r="O23" s="48">
        <v>138.41999999999999</v>
      </c>
      <c r="P23" s="41">
        <v>2050.23</v>
      </c>
      <c r="Q23" s="41">
        <v>2095.9299999999998</v>
      </c>
      <c r="R23" s="47">
        <f t="shared" si="3"/>
        <v>2356.8179708530588</v>
      </c>
      <c r="S23" s="46">
        <v>1.2404999999999999</v>
      </c>
    </row>
    <row r="24" spans="2:19" x14ac:dyDescent="0.2">
      <c r="B24" s="45">
        <v>45070</v>
      </c>
      <c r="C24" s="44">
        <v>2530</v>
      </c>
      <c r="D24" s="43">
        <v>2540</v>
      </c>
      <c r="E24" s="42">
        <f t="shared" si="0"/>
        <v>2535</v>
      </c>
      <c r="F24" s="44">
        <v>2590</v>
      </c>
      <c r="G24" s="43">
        <v>2600</v>
      </c>
      <c r="H24" s="42">
        <f t="shared" si="1"/>
        <v>2595</v>
      </c>
      <c r="I24" s="44">
        <v>2630</v>
      </c>
      <c r="J24" s="43">
        <v>2640</v>
      </c>
      <c r="K24" s="42">
        <f t="shared" si="2"/>
        <v>2635</v>
      </c>
      <c r="L24" s="50">
        <v>2540</v>
      </c>
      <c r="M24" s="49">
        <v>1.2399</v>
      </c>
      <c r="N24" s="49">
        <v>1.0781000000000001</v>
      </c>
      <c r="O24" s="48">
        <v>138.38</v>
      </c>
      <c r="P24" s="41">
        <v>2048.5500000000002</v>
      </c>
      <c r="Q24" s="41">
        <v>2093.73</v>
      </c>
      <c r="R24" s="47">
        <f t="shared" si="3"/>
        <v>2355.9966607921342</v>
      </c>
      <c r="S24" s="46">
        <v>1.2418</v>
      </c>
    </row>
    <row r="25" spans="2:19" x14ac:dyDescent="0.2">
      <c r="B25" s="45">
        <v>45071</v>
      </c>
      <c r="C25" s="44">
        <v>2537</v>
      </c>
      <c r="D25" s="43">
        <v>2547</v>
      </c>
      <c r="E25" s="42">
        <f t="shared" si="0"/>
        <v>2542</v>
      </c>
      <c r="F25" s="44">
        <v>2590</v>
      </c>
      <c r="G25" s="43">
        <v>2600</v>
      </c>
      <c r="H25" s="42">
        <f t="shared" si="1"/>
        <v>2595</v>
      </c>
      <c r="I25" s="44">
        <v>2630</v>
      </c>
      <c r="J25" s="43">
        <v>2640</v>
      </c>
      <c r="K25" s="42">
        <f t="shared" si="2"/>
        <v>2635</v>
      </c>
      <c r="L25" s="50">
        <v>2547</v>
      </c>
      <c r="M25" s="49">
        <v>1.2363</v>
      </c>
      <c r="N25" s="49">
        <v>1.0732999999999999</v>
      </c>
      <c r="O25" s="48">
        <v>139.58000000000001</v>
      </c>
      <c r="P25" s="41">
        <v>2060.1799999999998</v>
      </c>
      <c r="Q25" s="41">
        <v>2099.65</v>
      </c>
      <c r="R25" s="47">
        <f t="shared" si="3"/>
        <v>2373.0550638218579</v>
      </c>
      <c r="S25" s="46">
        <v>1.2383</v>
      </c>
    </row>
    <row r="26" spans="2:19" x14ac:dyDescent="0.2">
      <c r="B26" s="45">
        <v>45072</v>
      </c>
      <c r="C26" s="44">
        <v>2538</v>
      </c>
      <c r="D26" s="43">
        <v>2548</v>
      </c>
      <c r="E26" s="42">
        <f t="shared" si="0"/>
        <v>2543</v>
      </c>
      <c r="F26" s="44">
        <v>2590</v>
      </c>
      <c r="G26" s="43">
        <v>2600</v>
      </c>
      <c r="H26" s="42">
        <f t="shared" si="1"/>
        <v>2595</v>
      </c>
      <c r="I26" s="44">
        <v>2630</v>
      </c>
      <c r="J26" s="43">
        <v>2640</v>
      </c>
      <c r="K26" s="42">
        <f t="shared" si="2"/>
        <v>2635</v>
      </c>
      <c r="L26" s="50">
        <v>2548</v>
      </c>
      <c r="M26" s="49">
        <v>1.2386999999999999</v>
      </c>
      <c r="N26" s="49">
        <v>1.0751999999999999</v>
      </c>
      <c r="O26" s="48">
        <v>139.77000000000001</v>
      </c>
      <c r="P26" s="41">
        <v>2057</v>
      </c>
      <c r="Q26" s="41">
        <v>2095.7600000000002</v>
      </c>
      <c r="R26" s="47">
        <f t="shared" si="3"/>
        <v>2369.791666666667</v>
      </c>
      <c r="S26" s="46">
        <v>1.2405999999999999</v>
      </c>
    </row>
    <row r="27" spans="2:19" x14ac:dyDescent="0.2">
      <c r="B27" s="45">
        <v>45076</v>
      </c>
      <c r="C27" s="44">
        <v>2539</v>
      </c>
      <c r="D27" s="43">
        <v>2549</v>
      </c>
      <c r="E27" s="42">
        <f t="shared" si="0"/>
        <v>2544</v>
      </c>
      <c r="F27" s="44">
        <v>2590</v>
      </c>
      <c r="G27" s="43">
        <v>2600</v>
      </c>
      <c r="H27" s="42">
        <f t="shared" si="1"/>
        <v>2595</v>
      </c>
      <c r="I27" s="44">
        <v>2625</v>
      </c>
      <c r="J27" s="43">
        <v>2635</v>
      </c>
      <c r="K27" s="42">
        <f t="shared" si="2"/>
        <v>2630</v>
      </c>
      <c r="L27" s="50">
        <v>2549</v>
      </c>
      <c r="M27" s="49">
        <v>1.2435</v>
      </c>
      <c r="N27" s="49">
        <v>1.0744</v>
      </c>
      <c r="O27" s="48">
        <v>139.66999999999999</v>
      </c>
      <c r="P27" s="41">
        <v>2049.86</v>
      </c>
      <c r="Q27" s="41">
        <v>2087.52</v>
      </c>
      <c r="R27" s="47">
        <f t="shared" si="3"/>
        <v>2372.4869694713329</v>
      </c>
      <c r="S27" s="46">
        <v>1.2455000000000001</v>
      </c>
    </row>
    <row r="28" spans="2:19" x14ac:dyDescent="0.2">
      <c r="B28" s="45">
        <v>45077</v>
      </c>
      <c r="C28" s="44">
        <v>2490</v>
      </c>
      <c r="D28" s="43">
        <v>2500</v>
      </c>
      <c r="E28" s="42">
        <f t="shared" si="0"/>
        <v>2495</v>
      </c>
      <c r="F28" s="44">
        <v>2540</v>
      </c>
      <c r="G28" s="43">
        <v>2550</v>
      </c>
      <c r="H28" s="42">
        <f t="shared" si="1"/>
        <v>2545</v>
      </c>
      <c r="I28" s="44">
        <v>2575</v>
      </c>
      <c r="J28" s="43">
        <v>2585</v>
      </c>
      <c r="K28" s="42">
        <f t="shared" si="2"/>
        <v>2580</v>
      </c>
      <c r="L28" s="50">
        <v>2500</v>
      </c>
      <c r="M28" s="49">
        <v>1.2361</v>
      </c>
      <c r="N28" s="49">
        <v>1.0680000000000001</v>
      </c>
      <c r="O28" s="48">
        <v>139.71</v>
      </c>
      <c r="P28" s="41">
        <v>2022.49</v>
      </c>
      <c r="Q28" s="41">
        <v>2059.44</v>
      </c>
      <c r="R28" s="47">
        <f t="shared" si="3"/>
        <v>2340.8239700374529</v>
      </c>
      <c r="S28" s="46">
        <v>1.2382</v>
      </c>
    </row>
    <row r="29" spans="2:19" x14ac:dyDescent="0.2">
      <c r="B29" s="40" t="s">
        <v>11</v>
      </c>
      <c r="C29" s="39">
        <f>ROUND(AVERAGE(C9:C28),2)</f>
        <v>2518.25</v>
      </c>
      <c r="D29" s="38">
        <f>ROUND(AVERAGE(D9:D28),2)</f>
        <v>2528.25</v>
      </c>
      <c r="E29" s="37">
        <f>ROUND(AVERAGE(C29:D29),2)</f>
        <v>2523.25</v>
      </c>
      <c r="F29" s="39">
        <f>ROUND(AVERAGE(F9:F28),2)</f>
        <v>2587.5</v>
      </c>
      <c r="G29" s="38">
        <f>ROUND(AVERAGE(G9:G28),2)</f>
        <v>2597.5</v>
      </c>
      <c r="H29" s="37">
        <f>ROUND(AVERAGE(F29:G29),2)</f>
        <v>2592.5</v>
      </c>
      <c r="I29" s="39">
        <f>ROUND(AVERAGE(I9:I28),2)</f>
        <v>2628</v>
      </c>
      <c r="J29" s="38">
        <f>ROUND(AVERAGE(J9:J28),2)</f>
        <v>2638</v>
      </c>
      <c r="K29" s="37">
        <f>ROUND(AVERAGE(I29:J29),2)</f>
        <v>2633</v>
      </c>
      <c r="L29" s="36">
        <f>ROUND(AVERAGE(L9:L28),2)</f>
        <v>2528.25</v>
      </c>
      <c r="M29" s="35">
        <f>ROUND(AVERAGE(M9:M28),4)</f>
        <v>1.2483</v>
      </c>
      <c r="N29" s="34">
        <f>ROUND(AVERAGE(N9:N28),4)</f>
        <v>1.0866</v>
      </c>
      <c r="O29" s="167">
        <f>ROUND(AVERAGE(O9:O28),2)</f>
        <v>137</v>
      </c>
      <c r="P29" s="33">
        <f>AVERAGE(P9:P28)</f>
        <v>2025.4880000000001</v>
      </c>
      <c r="Q29" s="33">
        <f>AVERAGE(Q9:Q28)</f>
        <v>2077.4460000000004</v>
      </c>
      <c r="R29" s="33">
        <f>AVERAGE(R9:R28)</f>
        <v>2326.9516406395023</v>
      </c>
      <c r="S29" s="32">
        <f>AVERAGE(S9:S28)</f>
        <v>1.250375</v>
      </c>
    </row>
    <row r="30" spans="2:19" x14ac:dyDescent="0.2">
      <c r="B30" s="31" t="s">
        <v>12</v>
      </c>
      <c r="C30" s="30">
        <f t="shared" ref="C30:S30" si="4">MAX(C9:C28)</f>
        <v>2539</v>
      </c>
      <c r="D30" s="29">
        <f t="shared" si="4"/>
        <v>2549</v>
      </c>
      <c r="E30" s="28">
        <f t="shared" si="4"/>
        <v>2544</v>
      </c>
      <c r="F30" s="30">
        <f t="shared" si="4"/>
        <v>2590</v>
      </c>
      <c r="G30" s="29">
        <f t="shared" si="4"/>
        <v>2600</v>
      </c>
      <c r="H30" s="28">
        <f t="shared" si="4"/>
        <v>2595</v>
      </c>
      <c r="I30" s="30">
        <f t="shared" si="4"/>
        <v>2635</v>
      </c>
      <c r="J30" s="29">
        <f t="shared" si="4"/>
        <v>2645</v>
      </c>
      <c r="K30" s="28">
        <f t="shared" si="4"/>
        <v>2640</v>
      </c>
      <c r="L30" s="27">
        <f t="shared" si="4"/>
        <v>2549</v>
      </c>
      <c r="M30" s="26">
        <f t="shared" si="4"/>
        <v>1.2606999999999999</v>
      </c>
      <c r="N30" s="25">
        <f t="shared" si="4"/>
        <v>1.1073999999999999</v>
      </c>
      <c r="O30" s="24">
        <f t="shared" si="4"/>
        <v>139.77000000000001</v>
      </c>
      <c r="P30" s="23">
        <f t="shared" si="4"/>
        <v>2060.1799999999998</v>
      </c>
      <c r="Q30" s="23">
        <f t="shared" si="4"/>
        <v>2099.65</v>
      </c>
      <c r="R30" s="23">
        <f t="shared" si="4"/>
        <v>2373.0550638218579</v>
      </c>
      <c r="S30" s="22">
        <f t="shared" si="4"/>
        <v>1.2628999999999999</v>
      </c>
    </row>
    <row r="31" spans="2:19" ht="13.5" thickBot="1" x14ac:dyDescent="0.25">
      <c r="B31" s="21" t="s">
        <v>13</v>
      </c>
      <c r="C31" s="20">
        <f t="shared" ref="C31:S31" si="5">MIN(C9:C28)</f>
        <v>2490</v>
      </c>
      <c r="D31" s="19">
        <f t="shared" si="5"/>
        <v>2500</v>
      </c>
      <c r="E31" s="18">
        <f t="shared" si="5"/>
        <v>2495</v>
      </c>
      <c r="F31" s="20">
        <f t="shared" si="5"/>
        <v>2540</v>
      </c>
      <c r="G31" s="19">
        <f t="shared" si="5"/>
        <v>2550</v>
      </c>
      <c r="H31" s="18">
        <f t="shared" si="5"/>
        <v>2545</v>
      </c>
      <c r="I31" s="20">
        <f t="shared" si="5"/>
        <v>2575</v>
      </c>
      <c r="J31" s="19">
        <f t="shared" si="5"/>
        <v>2585</v>
      </c>
      <c r="K31" s="18">
        <f t="shared" si="5"/>
        <v>2580</v>
      </c>
      <c r="L31" s="17">
        <f t="shared" si="5"/>
        <v>2500</v>
      </c>
      <c r="M31" s="16">
        <f t="shared" si="5"/>
        <v>1.2361</v>
      </c>
      <c r="N31" s="15">
        <f t="shared" si="5"/>
        <v>1.0680000000000001</v>
      </c>
      <c r="O31" s="14">
        <f t="shared" si="5"/>
        <v>134.16</v>
      </c>
      <c r="P31" s="13">
        <f t="shared" si="5"/>
        <v>1997.62</v>
      </c>
      <c r="Q31" s="13">
        <f t="shared" si="5"/>
        <v>2058.75</v>
      </c>
      <c r="R31" s="13">
        <f t="shared" si="5"/>
        <v>2272.8914574679429</v>
      </c>
      <c r="S31" s="12">
        <f t="shared" si="5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26</v>
      </c>
    </row>
    <row r="6" spans="1:25" ht="13.5" thickBot="1" x14ac:dyDescent="0.25">
      <c r="B6" s="1">
        <v>45048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45048</v>
      </c>
      <c r="C9" s="44">
        <v>2352.5</v>
      </c>
      <c r="D9" s="43">
        <v>2353</v>
      </c>
      <c r="E9" s="42">
        <f t="shared" ref="E9:E28" si="0">AVERAGE(C9:D9)</f>
        <v>2352.75</v>
      </c>
      <c r="F9" s="44">
        <v>2353</v>
      </c>
      <c r="G9" s="43">
        <v>2355</v>
      </c>
      <c r="H9" s="42">
        <f t="shared" ref="H9:H28" si="1">AVERAGE(F9:G9)</f>
        <v>2354</v>
      </c>
      <c r="I9" s="44">
        <v>2523</v>
      </c>
      <c r="J9" s="43">
        <v>2528</v>
      </c>
      <c r="K9" s="42">
        <f t="shared" ref="K9:K28" si="2">AVERAGE(I9:J9)</f>
        <v>2525.5</v>
      </c>
      <c r="L9" s="44">
        <v>2617</v>
      </c>
      <c r="M9" s="43">
        <v>2622</v>
      </c>
      <c r="N9" s="42">
        <f t="shared" ref="N9:N28" si="3">AVERAGE(L9:M9)</f>
        <v>2619.5</v>
      </c>
      <c r="O9" s="44">
        <v>2702</v>
      </c>
      <c r="P9" s="43">
        <v>2707</v>
      </c>
      <c r="Q9" s="42">
        <f t="shared" ref="Q9:Q28" si="4">AVERAGE(O9:P9)</f>
        <v>2704.5</v>
      </c>
      <c r="R9" s="50">
        <v>2353</v>
      </c>
      <c r="S9" s="49">
        <v>1.2481</v>
      </c>
      <c r="T9" s="51">
        <v>1.0968</v>
      </c>
      <c r="U9" s="48">
        <v>137.35</v>
      </c>
      <c r="V9" s="41">
        <v>1885.27</v>
      </c>
      <c r="W9" s="41">
        <v>1883.55</v>
      </c>
      <c r="X9" s="47">
        <f t="shared" ref="X9:X28" si="5">R9/T9</f>
        <v>2145.3318745441284</v>
      </c>
      <c r="Y9" s="46">
        <v>1.2503</v>
      </c>
    </row>
    <row r="10" spans="1:25" x14ac:dyDescent="0.2">
      <c r="B10" s="45">
        <v>45049</v>
      </c>
      <c r="C10" s="44">
        <v>2329</v>
      </c>
      <c r="D10" s="43">
        <v>2330</v>
      </c>
      <c r="E10" s="42">
        <f t="shared" si="0"/>
        <v>2329.5</v>
      </c>
      <c r="F10" s="44">
        <v>2342</v>
      </c>
      <c r="G10" s="43">
        <v>2343</v>
      </c>
      <c r="H10" s="42">
        <f t="shared" si="1"/>
        <v>2342.5</v>
      </c>
      <c r="I10" s="44">
        <v>2518</v>
      </c>
      <c r="J10" s="43">
        <v>2523</v>
      </c>
      <c r="K10" s="42">
        <f t="shared" si="2"/>
        <v>2520.5</v>
      </c>
      <c r="L10" s="44">
        <v>2615</v>
      </c>
      <c r="M10" s="43">
        <v>2620</v>
      </c>
      <c r="N10" s="42">
        <f t="shared" si="3"/>
        <v>2617.5</v>
      </c>
      <c r="O10" s="44">
        <v>2710</v>
      </c>
      <c r="P10" s="43">
        <v>2715</v>
      </c>
      <c r="Q10" s="42">
        <f t="shared" si="4"/>
        <v>2712.5</v>
      </c>
      <c r="R10" s="50">
        <v>2330</v>
      </c>
      <c r="S10" s="49">
        <v>1.2503</v>
      </c>
      <c r="T10" s="49">
        <v>1.1040000000000001</v>
      </c>
      <c r="U10" s="48">
        <v>135.5</v>
      </c>
      <c r="V10" s="41">
        <v>1863.55</v>
      </c>
      <c r="W10" s="41">
        <v>1870.66</v>
      </c>
      <c r="X10" s="47">
        <f t="shared" si="5"/>
        <v>2110.5072463768115</v>
      </c>
      <c r="Y10" s="46">
        <v>1.2524999999999999</v>
      </c>
    </row>
    <row r="11" spans="1:25" x14ac:dyDescent="0.2">
      <c r="B11" s="45">
        <v>45050</v>
      </c>
      <c r="C11" s="44">
        <v>2296</v>
      </c>
      <c r="D11" s="43">
        <v>2297</v>
      </c>
      <c r="E11" s="42">
        <f t="shared" si="0"/>
        <v>2296.5</v>
      </c>
      <c r="F11" s="44">
        <v>2306</v>
      </c>
      <c r="G11" s="43">
        <v>2308</v>
      </c>
      <c r="H11" s="42">
        <f t="shared" si="1"/>
        <v>2307</v>
      </c>
      <c r="I11" s="44">
        <v>2483</v>
      </c>
      <c r="J11" s="43">
        <v>2488</v>
      </c>
      <c r="K11" s="42">
        <f t="shared" si="2"/>
        <v>2485.5</v>
      </c>
      <c r="L11" s="44">
        <v>2585</v>
      </c>
      <c r="M11" s="43">
        <v>2590</v>
      </c>
      <c r="N11" s="42">
        <f t="shared" si="3"/>
        <v>2587.5</v>
      </c>
      <c r="O11" s="44">
        <v>2678</v>
      </c>
      <c r="P11" s="43">
        <v>2683</v>
      </c>
      <c r="Q11" s="42">
        <f t="shared" si="4"/>
        <v>2680.5</v>
      </c>
      <c r="R11" s="50">
        <v>2297</v>
      </c>
      <c r="S11" s="49">
        <v>1.2585999999999999</v>
      </c>
      <c r="T11" s="49">
        <v>1.1073999999999999</v>
      </c>
      <c r="U11" s="48">
        <v>134.43</v>
      </c>
      <c r="V11" s="41">
        <v>1825.04</v>
      </c>
      <c r="W11" s="41">
        <v>1830.58</v>
      </c>
      <c r="X11" s="47">
        <f t="shared" si="5"/>
        <v>2074.2279212569983</v>
      </c>
      <c r="Y11" s="46">
        <v>1.2607999999999999</v>
      </c>
    </row>
    <row r="12" spans="1:25" x14ac:dyDescent="0.2">
      <c r="B12" s="45">
        <v>45051</v>
      </c>
      <c r="C12" s="44">
        <v>2277</v>
      </c>
      <c r="D12" s="43">
        <v>2277.5</v>
      </c>
      <c r="E12" s="42">
        <f t="shared" si="0"/>
        <v>2277.25</v>
      </c>
      <c r="F12" s="44">
        <v>2290</v>
      </c>
      <c r="G12" s="43">
        <v>2292</v>
      </c>
      <c r="H12" s="42">
        <f t="shared" si="1"/>
        <v>2291</v>
      </c>
      <c r="I12" s="44">
        <v>2470</v>
      </c>
      <c r="J12" s="43">
        <v>2475</v>
      </c>
      <c r="K12" s="42">
        <f t="shared" si="2"/>
        <v>2472.5</v>
      </c>
      <c r="L12" s="44">
        <v>2570</v>
      </c>
      <c r="M12" s="43">
        <v>2575</v>
      </c>
      <c r="N12" s="42">
        <f t="shared" si="3"/>
        <v>2572.5</v>
      </c>
      <c r="O12" s="44">
        <v>2663</v>
      </c>
      <c r="P12" s="43">
        <v>2668</v>
      </c>
      <c r="Q12" s="42">
        <f t="shared" si="4"/>
        <v>2665.5</v>
      </c>
      <c r="R12" s="50">
        <v>2277.5</v>
      </c>
      <c r="S12" s="49">
        <v>1.2605</v>
      </c>
      <c r="T12" s="49">
        <v>1.1009</v>
      </c>
      <c r="U12" s="48">
        <v>134.26</v>
      </c>
      <c r="V12" s="41">
        <v>1806.82</v>
      </c>
      <c r="W12" s="41">
        <v>1815.16</v>
      </c>
      <c r="X12" s="47">
        <f t="shared" si="5"/>
        <v>2068.7619220637662</v>
      </c>
      <c r="Y12" s="46">
        <v>1.2626999999999999</v>
      </c>
    </row>
    <row r="13" spans="1:25" x14ac:dyDescent="0.2">
      <c r="B13" s="45">
        <v>45055</v>
      </c>
      <c r="C13" s="44">
        <v>2320</v>
      </c>
      <c r="D13" s="43">
        <v>2321</v>
      </c>
      <c r="E13" s="42">
        <f t="shared" si="0"/>
        <v>2320.5</v>
      </c>
      <c r="F13" s="44">
        <v>2326</v>
      </c>
      <c r="G13" s="43">
        <v>2327</v>
      </c>
      <c r="H13" s="42">
        <f t="shared" si="1"/>
        <v>2326.5</v>
      </c>
      <c r="I13" s="44">
        <v>2500</v>
      </c>
      <c r="J13" s="43">
        <v>2505</v>
      </c>
      <c r="K13" s="42">
        <f t="shared" si="2"/>
        <v>2502.5</v>
      </c>
      <c r="L13" s="44">
        <v>2597</v>
      </c>
      <c r="M13" s="43">
        <v>2602</v>
      </c>
      <c r="N13" s="42">
        <f t="shared" si="3"/>
        <v>2599.5</v>
      </c>
      <c r="O13" s="44">
        <v>2688</v>
      </c>
      <c r="P13" s="43">
        <v>2693</v>
      </c>
      <c r="Q13" s="42">
        <f t="shared" si="4"/>
        <v>2690.5</v>
      </c>
      <c r="R13" s="50">
        <v>2321</v>
      </c>
      <c r="S13" s="49">
        <v>1.2602</v>
      </c>
      <c r="T13" s="49">
        <v>1.0964</v>
      </c>
      <c r="U13" s="48">
        <v>134.94</v>
      </c>
      <c r="V13" s="41">
        <v>1841.77</v>
      </c>
      <c r="W13" s="41">
        <v>1843.46</v>
      </c>
      <c r="X13" s="47">
        <f t="shared" si="5"/>
        <v>2116.9281284202843</v>
      </c>
      <c r="Y13" s="46">
        <v>1.2623</v>
      </c>
    </row>
    <row r="14" spans="1:25" x14ac:dyDescent="0.2">
      <c r="B14" s="45">
        <v>45056</v>
      </c>
      <c r="C14" s="44">
        <v>2275.5</v>
      </c>
      <c r="D14" s="43">
        <v>2276</v>
      </c>
      <c r="E14" s="42">
        <f t="shared" si="0"/>
        <v>2275.75</v>
      </c>
      <c r="F14" s="44">
        <v>2280</v>
      </c>
      <c r="G14" s="43">
        <v>2281</v>
      </c>
      <c r="H14" s="42">
        <f t="shared" si="1"/>
        <v>2280.5</v>
      </c>
      <c r="I14" s="44">
        <v>2455</v>
      </c>
      <c r="J14" s="43">
        <v>2460</v>
      </c>
      <c r="K14" s="42">
        <f t="shared" si="2"/>
        <v>2457.5</v>
      </c>
      <c r="L14" s="44">
        <v>2555</v>
      </c>
      <c r="M14" s="43">
        <v>2560</v>
      </c>
      <c r="N14" s="42">
        <f t="shared" si="3"/>
        <v>2557.5</v>
      </c>
      <c r="O14" s="44">
        <v>2647</v>
      </c>
      <c r="P14" s="43">
        <v>2652</v>
      </c>
      <c r="Q14" s="42">
        <f t="shared" si="4"/>
        <v>2649.5</v>
      </c>
      <c r="R14" s="50">
        <v>2276</v>
      </c>
      <c r="S14" s="49">
        <v>1.2606999999999999</v>
      </c>
      <c r="T14" s="49">
        <v>1.0949</v>
      </c>
      <c r="U14" s="48">
        <v>135.32</v>
      </c>
      <c r="V14" s="41">
        <v>1805.35</v>
      </c>
      <c r="W14" s="41">
        <v>1806.16</v>
      </c>
      <c r="X14" s="47">
        <f t="shared" si="5"/>
        <v>2078.7286510183581</v>
      </c>
      <c r="Y14" s="46">
        <v>1.2628999999999999</v>
      </c>
    </row>
    <row r="15" spans="1:25" x14ac:dyDescent="0.2">
      <c r="B15" s="45">
        <v>45057</v>
      </c>
      <c r="C15" s="44">
        <v>2228</v>
      </c>
      <c r="D15" s="43">
        <v>2229</v>
      </c>
      <c r="E15" s="42">
        <f t="shared" si="0"/>
        <v>2228.5</v>
      </c>
      <c r="F15" s="44">
        <v>2236.5</v>
      </c>
      <c r="G15" s="43">
        <v>2237</v>
      </c>
      <c r="H15" s="42">
        <f t="shared" si="1"/>
        <v>2236.75</v>
      </c>
      <c r="I15" s="44">
        <v>2415</v>
      </c>
      <c r="J15" s="43">
        <v>2420</v>
      </c>
      <c r="K15" s="42">
        <f t="shared" si="2"/>
        <v>2417.5</v>
      </c>
      <c r="L15" s="44">
        <v>2515</v>
      </c>
      <c r="M15" s="43">
        <v>2520</v>
      </c>
      <c r="N15" s="42">
        <f t="shared" si="3"/>
        <v>2517.5</v>
      </c>
      <c r="O15" s="44">
        <v>2605</v>
      </c>
      <c r="P15" s="43">
        <v>2610</v>
      </c>
      <c r="Q15" s="42">
        <f t="shared" si="4"/>
        <v>2607.5</v>
      </c>
      <c r="R15" s="50">
        <v>2229</v>
      </c>
      <c r="S15" s="49">
        <v>1.2586999999999999</v>
      </c>
      <c r="T15" s="49">
        <v>1.0931999999999999</v>
      </c>
      <c r="U15" s="48">
        <v>134.16</v>
      </c>
      <c r="V15" s="41">
        <v>1770.87</v>
      </c>
      <c r="W15" s="41">
        <v>1774.41</v>
      </c>
      <c r="X15" s="47">
        <f t="shared" si="5"/>
        <v>2038.968166849616</v>
      </c>
      <c r="Y15" s="46">
        <v>1.2606999999999999</v>
      </c>
    </row>
    <row r="16" spans="1:25" x14ac:dyDescent="0.2">
      <c r="B16" s="45">
        <v>45058</v>
      </c>
      <c r="C16" s="44">
        <v>2230</v>
      </c>
      <c r="D16" s="43">
        <v>2230.5</v>
      </c>
      <c r="E16" s="42">
        <f t="shared" si="0"/>
        <v>2230.25</v>
      </c>
      <c r="F16" s="44">
        <v>2236.5</v>
      </c>
      <c r="G16" s="43">
        <v>2237</v>
      </c>
      <c r="H16" s="42">
        <f t="shared" si="1"/>
        <v>2236.75</v>
      </c>
      <c r="I16" s="44">
        <v>2415</v>
      </c>
      <c r="J16" s="43">
        <v>2420</v>
      </c>
      <c r="K16" s="42">
        <f t="shared" si="2"/>
        <v>2417.5</v>
      </c>
      <c r="L16" s="44">
        <v>2520</v>
      </c>
      <c r="M16" s="43">
        <v>2525</v>
      </c>
      <c r="N16" s="42">
        <f t="shared" si="3"/>
        <v>2522.5</v>
      </c>
      <c r="O16" s="44">
        <v>2608</v>
      </c>
      <c r="P16" s="43">
        <v>2613</v>
      </c>
      <c r="Q16" s="42">
        <f t="shared" si="4"/>
        <v>2610.5</v>
      </c>
      <c r="R16" s="50">
        <v>2230.5</v>
      </c>
      <c r="S16" s="49">
        <v>1.2519</v>
      </c>
      <c r="T16" s="49">
        <v>1.0892999999999999</v>
      </c>
      <c r="U16" s="48">
        <v>134.94</v>
      </c>
      <c r="V16" s="41">
        <v>1781.69</v>
      </c>
      <c r="W16" s="41">
        <v>1783.89</v>
      </c>
      <c r="X16" s="47">
        <f t="shared" si="5"/>
        <v>2047.6452767832554</v>
      </c>
      <c r="Y16" s="46">
        <v>1.254</v>
      </c>
    </row>
    <row r="17" spans="2:25" x14ac:dyDescent="0.2">
      <c r="B17" s="45">
        <v>45061</v>
      </c>
      <c r="C17" s="44">
        <v>2260</v>
      </c>
      <c r="D17" s="43">
        <v>2260.5</v>
      </c>
      <c r="E17" s="42">
        <f t="shared" si="0"/>
        <v>2260.25</v>
      </c>
      <c r="F17" s="44">
        <v>2266</v>
      </c>
      <c r="G17" s="43">
        <v>2268</v>
      </c>
      <c r="H17" s="42">
        <f t="shared" si="1"/>
        <v>2267</v>
      </c>
      <c r="I17" s="44">
        <v>2435</v>
      </c>
      <c r="J17" s="43">
        <v>2440</v>
      </c>
      <c r="K17" s="42">
        <f t="shared" si="2"/>
        <v>2437.5</v>
      </c>
      <c r="L17" s="44">
        <v>2540</v>
      </c>
      <c r="M17" s="43">
        <v>2545</v>
      </c>
      <c r="N17" s="42">
        <f t="shared" si="3"/>
        <v>2542.5</v>
      </c>
      <c r="O17" s="44">
        <v>2628</v>
      </c>
      <c r="P17" s="43">
        <v>2633</v>
      </c>
      <c r="Q17" s="42">
        <f t="shared" si="4"/>
        <v>2630.5</v>
      </c>
      <c r="R17" s="50">
        <v>2260.5</v>
      </c>
      <c r="S17" s="49">
        <v>1.2511000000000001</v>
      </c>
      <c r="T17" s="49">
        <v>1.0878000000000001</v>
      </c>
      <c r="U17" s="48">
        <v>136.13999999999999</v>
      </c>
      <c r="V17" s="41">
        <v>1806.81</v>
      </c>
      <c r="W17" s="41">
        <v>1809.77</v>
      </c>
      <c r="X17" s="47">
        <f t="shared" si="5"/>
        <v>2078.0474351902922</v>
      </c>
      <c r="Y17" s="46">
        <v>1.2532000000000001</v>
      </c>
    </row>
    <row r="18" spans="2:25" x14ac:dyDescent="0.2">
      <c r="B18" s="45">
        <v>45062</v>
      </c>
      <c r="C18" s="44">
        <v>2235</v>
      </c>
      <c r="D18" s="43">
        <v>2235.5</v>
      </c>
      <c r="E18" s="42">
        <f t="shared" si="0"/>
        <v>2235.25</v>
      </c>
      <c r="F18" s="44">
        <v>2241.5</v>
      </c>
      <c r="G18" s="43">
        <v>2242.5</v>
      </c>
      <c r="H18" s="42">
        <f t="shared" si="1"/>
        <v>2242</v>
      </c>
      <c r="I18" s="44">
        <v>2410</v>
      </c>
      <c r="J18" s="43">
        <v>2415</v>
      </c>
      <c r="K18" s="42">
        <f t="shared" si="2"/>
        <v>2412.5</v>
      </c>
      <c r="L18" s="44">
        <v>2513</v>
      </c>
      <c r="M18" s="43">
        <v>2518</v>
      </c>
      <c r="N18" s="42">
        <f t="shared" si="3"/>
        <v>2515.5</v>
      </c>
      <c r="O18" s="44">
        <v>2602</v>
      </c>
      <c r="P18" s="43">
        <v>2607</v>
      </c>
      <c r="Q18" s="42">
        <f t="shared" si="4"/>
        <v>2604.5</v>
      </c>
      <c r="R18" s="50">
        <v>2235.5</v>
      </c>
      <c r="S18" s="49">
        <v>1.2519</v>
      </c>
      <c r="T18" s="49">
        <v>1.0887</v>
      </c>
      <c r="U18" s="48">
        <v>135.87</v>
      </c>
      <c r="V18" s="41">
        <v>1785.69</v>
      </c>
      <c r="W18" s="41">
        <v>1788.28</v>
      </c>
      <c r="X18" s="47">
        <f t="shared" si="5"/>
        <v>2053.3664002939286</v>
      </c>
      <c r="Y18" s="46">
        <v>1.254</v>
      </c>
    </row>
    <row r="19" spans="2:25" x14ac:dyDescent="0.2">
      <c r="B19" s="45">
        <v>45063</v>
      </c>
      <c r="C19" s="44">
        <v>2268.5</v>
      </c>
      <c r="D19" s="43">
        <v>2269</v>
      </c>
      <c r="E19" s="42">
        <f t="shared" si="0"/>
        <v>2268.75</v>
      </c>
      <c r="F19" s="44">
        <v>2273</v>
      </c>
      <c r="G19" s="43">
        <v>2273.5</v>
      </c>
      <c r="H19" s="42">
        <f t="shared" si="1"/>
        <v>2273.25</v>
      </c>
      <c r="I19" s="44">
        <v>2440</v>
      </c>
      <c r="J19" s="43">
        <v>2445</v>
      </c>
      <c r="K19" s="42">
        <f t="shared" si="2"/>
        <v>2442.5</v>
      </c>
      <c r="L19" s="44">
        <v>2538</v>
      </c>
      <c r="M19" s="43">
        <v>2543</v>
      </c>
      <c r="N19" s="42">
        <f t="shared" si="3"/>
        <v>2540.5</v>
      </c>
      <c r="O19" s="44">
        <v>2630</v>
      </c>
      <c r="P19" s="43">
        <v>2635</v>
      </c>
      <c r="Q19" s="42">
        <f t="shared" si="4"/>
        <v>2632.5</v>
      </c>
      <c r="R19" s="50">
        <v>2269</v>
      </c>
      <c r="S19" s="49">
        <v>1.2461</v>
      </c>
      <c r="T19" s="49">
        <v>1.0826</v>
      </c>
      <c r="U19" s="48">
        <v>137.01</v>
      </c>
      <c r="V19" s="41">
        <v>1820.88</v>
      </c>
      <c r="W19" s="41">
        <v>1821.42</v>
      </c>
      <c r="X19" s="47">
        <f t="shared" si="5"/>
        <v>2095.880288195086</v>
      </c>
      <c r="Y19" s="46">
        <v>1.2482</v>
      </c>
    </row>
    <row r="20" spans="2:25" x14ac:dyDescent="0.2">
      <c r="B20" s="45">
        <v>45064</v>
      </c>
      <c r="C20" s="44">
        <v>2310</v>
      </c>
      <c r="D20" s="43">
        <v>2312</v>
      </c>
      <c r="E20" s="42">
        <f t="shared" si="0"/>
        <v>2311</v>
      </c>
      <c r="F20" s="44">
        <v>2302</v>
      </c>
      <c r="G20" s="43">
        <v>2304</v>
      </c>
      <c r="H20" s="42">
        <f t="shared" si="1"/>
        <v>2303</v>
      </c>
      <c r="I20" s="44">
        <v>2463</v>
      </c>
      <c r="J20" s="43">
        <v>2468</v>
      </c>
      <c r="K20" s="42">
        <f t="shared" si="2"/>
        <v>2465.5</v>
      </c>
      <c r="L20" s="44">
        <v>2563</v>
      </c>
      <c r="M20" s="43">
        <v>2568</v>
      </c>
      <c r="N20" s="42">
        <f t="shared" si="3"/>
        <v>2565.5</v>
      </c>
      <c r="O20" s="44">
        <v>2655</v>
      </c>
      <c r="P20" s="43">
        <v>2660</v>
      </c>
      <c r="Q20" s="42">
        <f t="shared" si="4"/>
        <v>2657.5</v>
      </c>
      <c r="R20" s="50">
        <v>2312</v>
      </c>
      <c r="S20" s="49">
        <v>1.2443</v>
      </c>
      <c r="T20" s="49">
        <v>1.0814999999999999</v>
      </c>
      <c r="U20" s="48">
        <v>137.83000000000001</v>
      </c>
      <c r="V20" s="41">
        <v>1858.07</v>
      </c>
      <c r="W20" s="41">
        <v>1848.52</v>
      </c>
      <c r="X20" s="47">
        <f t="shared" si="5"/>
        <v>2137.771613499769</v>
      </c>
      <c r="Y20" s="46">
        <v>1.2464</v>
      </c>
    </row>
    <row r="21" spans="2:25" x14ac:dyDescent="0.2">
      <c r="B21" s="45">
        <v>45065</v>
      </c>
      <c r="C21" s="44">
        <v>2298</v>
      </c>
      <c r="D21" s="43">
        <v>2300</v>
      </c>
      <c r="E21" s="42">
        <f t="shared" si="0"/>
        <v>2299</v>
      </c>
      <c r="F21" s="44">
        <v>2295</v>
      </c>
      <c r="G21" s="43">
        <v>2297</v>
      </c>
      <c r="H21" s="42">
        <f t="shared" si="1"/>
        <v>2296</v>
      </c>
      <c r="I21" s="44">
        <v>2448</v>
      </c>
      <c r="J21" s="43">
        <v>2453</v>
      </c>
      <c r="K21" s="42">
        <f t="shared" si="2"/>
        <v>2450.5</v>
      </c>
      <c r="L21" s="44">
        <v>2548</v>
      </c>
      <c r="M21" s="43">
        <v>2553</v>
      </c>
      <c r="N21" s="42">
        <f t="shared" si="3"/>
        <v>2550.5</v>
      </c>
      <c r="O21" s="44">
        <v>2640</v>
      </c>
      <c r="P21" s="43">
        <v>2645</v>
      </c>
      <c r="Q21" s="42">
        <f t="shared" si="4"/>
        <v>2642.5</v>
      </c>
      <c r="R21" s="50">
        <v>2300</v>
      </c>
      <c r="S21" s="49">
        <v>1.2442</v>
      </c>
      <c r="T21" s="49">
        <v>1.0809</v>
      </c>
      <c r="U21" s="48">
        <v>138.41</v>
      </c>
      <c r="V21" s="41">
        <v>1848.58</v>
      </c>
      <c r="W21" s="41">
        <v>1843.06</v>
      </c>
      <c r="X21" s="47">
        <f t="shared" si="5"/>
        <v>2127.8564159496718</v>
      </c>
      <c r="Y21" s="46">
        <v>1.2463</v>
      </c>
    </row>
    <row r="22" spans="2:25" x14ac:dyDescent="0.2">
      <c r="B22" s="45">
        <v>45068</v>
      </c>
      <c r="C22" s="44">
        <v>2261</v>
      </c>
      <c r="D22" s="43">
        <v>2262</v>
      </c>
      <c r="E22" s="42">
        <f t="shared" si="0"/>
        <v>2261.5</v>
      </c>
      <c r="F22" s="44">
        <v>2260</v>
      </c>
      <c r="G22" s="43">
        <v>2262</v>
      </c>
      <c r="H22" s="42">
        <f t="shared" si="1"/>
        <v>2261</v>
      </c>
      <c r="I22" s="44">
        <v>2418</v>
      </c>
      <c r="J22" s="43">
        <v>2423</v>
      </c>
      <c r="K22" s="42">
        <f t="shared" si="2"/>
        <v>2420.5</v>
      </c>
      <c r="L22" s="44">
        <v>2513</v>
      </c>
      <c r="M22" s="43">
        <v>2518</v>
      </c>
      <c r="N22" s="42">
        <f t="shared" si="3"/>
        <v>2515.5</v>
      </c>
      <c r="O22" s="44">
        <v>2605</v>
      </c>
      <c r="P22" s="43">
        <v>2610</v>
      </c>
      <c r="Q22" s="42">
        <f t="shared" si="4"/>
        <v>2607.5</v>
      </c>
      <c r="R22" s="50">
        <v>2262</v>
      </c>
      <c r="S22" s="49">
        <v>1.2463</v>
      </c>
      <c r="T22" s="49">
        <v>1.0822000000000001</v>
      </c>
      <c r="U22" s="48">
        <v>138.25</v>
      </c>
      <c r="V22" s="41">
        <v>1814.97</v>
      </c>
      <c r="W22" s="41">
        <v>1812.06</v>
      </c>
      <c r="X22" s="47">
        <f t="shared" si="5"/>
        <v>2090.1866568102014</v>
      </c>
      <c r="Y22" s="46">
        <v>1.2483</v>
      </c>
    </row>
    <row r="23" spans="2:25" x14ac:dyDescent="0.2">
      <c r="B23" s="45">
        <v>45069</v>
      </c>
      <c r="C23" s="44">
        <v>2201.5</v>
      </c>
      <c r="D23" s="43">
        <v>2202</v>
      </c>
      <c r="E23" s="42">
        <f t="shared" si="0"/>
        <v>2201.75</v>
      </c>
      <c r="F23" s="44">
        <v>2225</v>
      </c>
      <c r="G23" s="43">
        <v>2227</v>
      </c>
      <c r="H23" s="42">
        <f t="shared" si="1"/>
        <v>2226</v>
      </c>
      <c r="I23" s="44">
        <v>2398</v>
      </c>
      <c r="J23" s="43">
        <v>2403</v>
      </c>
      <c r="K23" s="42">
        <f t="shared" si="2"/>
        <v>2400.5</v>
      </c>
      <c r="L23" s="44">
        <v>2502</v>
      </c>
      <c r="M23" s="43">
        <v>2507</v>
      </c>
      <c r="N23" s="42">
        <f t="shared" si="3"/>
        <v>2504.5</v>
      </c>
      <c r="O23" s="44">
        <v>2593</v>
      </c>
      <c r="P23" s="43">
        <v>2598</v>
      </c>
      <c r="Q23" s="42">
        <f t="shared" si="4"/>
        <v>2595.5</v>
      </c>
      <c r="R23" s="50">
        <v>2202</v>
      </c>
      <c r="S23" s="49">
        <v>1.2383999999999999</v>
      </c>
      <c r="T23" s="49">
        <v>1.0772999999999999</v>
      </c>
      <c r="U23" s="48">
        <v>138.41999999999999</v>
      </c>
      <c r="V23" s="41">
        <v>1778.1</v>
      </c>
      <c r="W23" s="41">
        <v>1795.24</v>
      </c>
      <c r="X23" s="47">
        <f t="shared" si="5"/>
        <v>2043.9988861041495</v>
      </c>
      <c r="Y23" s="46">
        <v>1.2404999999999999</v>
      </c>
    </row>
    <row r="24" spans="2:25" x14ac:dyDescent="0.2">
      <c r="B24" s="45">
        <v>45070</v>
      </c>
      <c r="C24" s="44">
        <v>2233</v>
      </c>
      <c r="D24" s="43">
        <v>2234</v>
      </c>
      <c r="E24" s="42">
        <f t="shared" si="0"/>
        <v>2233.5</v>
      </c>
      <c r="F24" s="44">
        <v>2228</v>
      </c>
      <c r="G24" s="43">
        <v>2229</v>
      </c>
      <c r="H24" s="42">
        <f t="shared" si="1"/>
        <v>2228.5</v>
      </c>
      <c r="I24" s="44">
        <v>2398</v>
      </c>
      <c r="J24" s="43">
        <v>2403</v>
      </c>
      <c r="K24" s="42">
        <f t="shared" si="2"/>
        <v>2400.5</v>
      </c>
      <c r="L24" s="44">
        <v>2498</v>
      </c>
      <c r="M24" s="43">
        <v>2503</v>
      </c>
      <c r="N24" s="42">
        <f t="shared" si="3"/>
        <v>2500.5</v>
      </c>
      <c r="O24" s="44">
        <v>2590</v>
      </c>
      <c r="P24" s="43">
        <v>2595</v>
      </c>
      <c r="Q24" s="42">
        <f t="shared" si="4"/>
        <v>2592.5</v>
      </c>
      <c r="R24" s="50">
        <v>2234</v>
      </c>
      <c r="S24" s="49">
        <v>1.2399</v>
      </c>
      <c r="T24" s="49">
        <v>1.0781000000000001</v>
      </c>
      <c r="U24" s="48">
        <v>138.38</v>
      </c>
      <c r="V24" s="41">
        <v>1801.76</v>
      </c>
      <c r="W24" s="41">
        <v>1794.98</v>
      </c>
      <c r="X24" s="47">
        <f t="shared" si="5"/>
        <v>2072.1639922085151</v>
      </c>
      <c r="Y24" s="46">
        <v>1.2418</v>
      </c>
    </row>
    <row r="25" spans="2:25" x14ac:dyDescent="0.2">
      <c r="B25" s="45">
        <v>45071</v>
      </c>
      <c r="C25" s="44">
        <v>2235</v>
      </c>
      <c r="D25" s="43">
        <v>2236</v>
      </c>
      <c r="E25" s="42">
        <f t="shared" si="0"/>
        <v>2235.5</v>
      </c>
      <c r="F25" s="44">
        <v>2225.5</v>
      </c>
      <c r="G25" s="43">
        <v>2226</v>
      </c>
      <c r="H25" s="42">
        <f t="shared" si="1"/>
        <v>2225.75</v>
      </c>
      <c r="I25" s="44">
        <v>2390</v>
      </c>
      <c r="J25" s="43">
        <v>2395</v>
      </c>
      <c r="K25" s="42">
        <f t="shared" si="2"/>
        <v>2392.5</v>
      </c>
      <c r="L25" s="44">
        <v>2485</v>
      </c>
      <c r="M25" s="43">
        <v>2490</v>
      </c>
      <c r="N25" s="42">
        <f t="shared" si="3"/>
        <v>2487.5</v>
      </c>
      <c r="O25" s="44">
        <v>2580</v>
      </c>
      <c r="P25" s="43">
        <v>2585</v>
      </c>
      <c r="Q25" s="42">
        <f t="shared" si="4"/>
        <v>2582.5</v>
      </c>
      <c r="R25" s="50">
        <v>2236</v>
      </c>
      <c r="S25" s="49">
        <v>1.2363</v>
      </c>
      <c r="T25" s="49">
        <v>1.0732999999999999</v>
      </c>
      <c r="U25" s="48">
        <v>139.58000000000001</v>
      </c>
      <c r="V25" s="41">
        <v>1808.62</v>
      </c>
      <c r="W25" s="41">
        <v>1797.63</v>
      </c>
      <c r="X25" s="47">
        <f t="shared" si="5"/>
        <v>2083.2945122519336</v>
      </c>
      <c r="Y25" s="46">
        <v>1.2383</v>
      </c>
    </row>
    <row r="26" spans="2:25" x14ac:dyDescent="0.2">
      <c r="B26" s="45">
        <v>45072</v>
      </c>
      <c r="C26" s="44">
        <v>2241</v>
      </c>
      <c r="D26" s="43">
        <v>2242</v>
      </c>
      <c r="E26" s="42">
        <f t="shared" si="0"/>
        <v>2241.5</v>
      </c>
      <c r="F26" s="44">
        <v>2237</v>
      </c>
      <c r="G26" s="43">
        <v>2238</v>
      </c>
      <c r="H26" s="42">
        <f t="shared" si="1"/>
        <v>2237.5</v>
      </c>
      <c r="I26" s="44">
        <v>2400</v>
      </c>
      <c r="J26" s="43">
        <v>2405</v>
      </c>
      <c r="K26" s="42">
        <f t="shared" si="2"/>
        <v>2402.5</v>
      </c>
      <c r="L26" s="44">
        <v>2500</v>
      </c>
      <c r="M26" s="43">
        <v>2505</v>
      </c>
      <c r="N26" s="42">
        <f t="shared" si="3"/>
        <v>2502.5</v>
      </c>
      <c r="O26" s="44">
        <v>2595</v>
      </c>
      <c r="P26" s="43">
        <v>2600</v>
      </c>
      <c r="Q26" s="42">
        <f t="shared" si="4"/>
        <v>2597.5</v>
      </c>
      <c r="R26" s="50">
        <v>2242</v>
      </c>
      <c r="S26" s="49">
        <v>1.2386999999999999</v>
      </c>
      <c r="T26" s="49">
        <v>1.0751999999999999</v>
      </c>
      <c r="U26" s="48">
        <v>139.77000000000001</v>
      </c>
      <c r="V26" s="41">
        <v>1809.96</v>
      </c>
      <c r="W26" s="41">
        <v>1803.97</v>
      </c>
      <c r="X26" s="47">
        <f t="shared" si="5"/>
        <v>2085.1934523809523</v>
      </c>
      <c r="Y26" s="46">
        <v>1.2405999999999999</v>
      </c>
    </row>
    <row r="27" spans="2:25" x14ac:dyDescent="0.2">
      <c r="B27" s="45">
        <v>45076</v>
      </c>
      <c r="C27" s="44">
        <v>2229.5</v>
      </c>
      <c r="D27" s="43">
        <v>2230</v>
      </c>
      <c r="E27" s="42">
        <f t="shared" si="0"/>
        <v>2229.75</v>
      </c>
      <c r="F27" s="44">
        <v>2224</v>
      </c>
      <c r="G27" s="43">
        <v>2225</v>
      </c>
      <c r="H27" s="42">
        <f t="shared" si="1"/>
        <v>2224.5</v>
      </c>
      <c r="I27" s="44">
        <v>2390</v>
      </c>
      <c r="J27" s="43">
        <v>2395</v>
      </c>
      <c r="K27" s="42">
        <f t="shared" si="2"/>
        <v>2392.5</v>
      </c>
      <c r="L27" s="44">
        <v>2485</v>
      </c>
      <c r="M27" s="43">
        <v>2490</v>
      </c>
      <c r="N27" s="42">
        <f t="shared" si="3"/>
        <v>2487.5</v>
      </c>
      <c r="O27" s="44">
        <v>2580</v>
      </c>
      <c r="P27" s="43">
        <v>2585</v>
      </c>
      <c r="Q27" s="42">
        <f t="shared" si="4"/>
        <v>2582.5</v>
      </c>
      <c r="R27" s="50">
        <v>2230</v>
      </c>
      <c r="S27" s="49">
        <v>1.2435</v>
      </c>
      <c r="T27" s="49">
        <v>1.0744</v>
      </c>
      <c r="U27" s="48">
        <v>139.66999999999999</v>
      </c>
      <c r="V27" s="41">
        <v>1793.33</v>
      </c>
      <c r="W27" s="41">
        <v>1786.43</v>
      </c>
      <c r="X27" s="47">
        <f t="shared" si="5"/>
        <v>2075.5770662695459</v>
      </c>
      <c r="Y27" s="46">
        <v>1.2455000000000001</v>
      </c>
    </row>
    <row r="28" spans="2:25" x14ac:dyDescent="0.2">
      <c r="B28" s="45">
        <v>45077</v>
      </c>
      <c r="C28" s="44">
        <v>2254.5</v>
      </c>
      <c r="D28" s="43">
        <v>2255</v>
      </c>
      <c r="E28" s="42">
        <f t="shared" si="0"/>
        <v>2254.75</v>
      </c>
      <c r="F28" s="44">
        <v>2221</v>
      </c>
      <c r="G28" s="43">
        <v>2221.5</v>
      </c>
      <c r="H28" s="42">
        <f t="shared" si="1"/>
        <v>2221.25</v>
      </c>
      <c r="I28" s="44">
        <v>2380</v>
      </c>
      <c r="J28" s="43">
        <v>2385</v>
      </c>
      <c r="K28" s="42">
        <f t="shared" si="2"/>
        <v>2382.5</v>
      </c>
      <c r="L28" s="44">
        <v>2478</v>
      </c>
      <c r="M28" s="43">
        <v>2483</v>
      </c>
      <c r="N28" s="42">
        <f t="shared" si="3"/>
        <v>2480.5</v>
      </c>
      <c r="O28" s="44">
        <v>2578</v>
      </c>
      <c r="P28" s="43">
        <v>2583</v>
      </c>
      <c r="Q28" s="42">
        <f t="shared" si="4"/>
        <v>2580.5</v>
      </c>
      <c r="R28" s="50">
        <v>2255</v>
      </c>
      <c r="S28" s="49">
        <v>1.2361</v>
      </c>
      <c r="T28" s="49">
        <v>1.0680000000000001</v>
      </c>
      <c r="U28" s="48">
        <v>139.71</v>
      </c>
      <c r="V28" s="41">
        <v>1824.29</v>
      </c>
      <c r="W28" s="41">
        <v>1794.14</v>
      </c>
      <c r="X28" s="47">
        <f t="shared" si="5"/>
        <v>2111.4232209737825</v>
      </c>
      <c r="Y28" s="46">
        <v>1.2382</v>
      </c>
    </row>
    <row r="29" spans="2:25" x14ac:dyDescent="0.2">
      <c r="B29" s="40" t="s">
        <v>11</v>
      </c>
      <c r="C29" s="39">
        <f>ROUND(AVERAGE(C9:C28),2)</f>
        <v>2266.75</v>
      </c>
      <c r="D29" s="38">
        <f>ROUND(AVERAGE(D9:D28),2)</f>
        <v>2267.6</v>
      </c>
      <c r="E29" s="37">
        <f>ROUND(AVERAGE(C29:D29),2)</f>
        <v>2267.1799999999998</v>
      </c>
      <c r="F29" s="39">
        <f>ROUND(AVERAGE(F9:F28),2)</f>
        <v>2268.4</v>
      </c>
      <c r="G29" s="38">
        <f>ROUND(AVERAGE(G9:G28),2)</f>
        <v>2269.6799999999998</v>
      </c>
      <c r="H29" s="37">
        <f>ROUND(AVERAGE(F29:G29),2)</f>
        <v>2269.04</v>
      </c>
      <c r="I29" s="39">
        <f>ROUND(AVERAGE(I9:I28),2)</f>
        <v>2437.4499999999998</v>
      </c>
      <c r="J29" s="38">
        <f>ROUND(AVERAGE(J9:J28),2)</f>
        <v>2442.4499999999998</v>
      </c>
      <c r="K29" s="37">
        <f>ROUND(AVERAGE(I29:J29),2)</f>
        <v>2439.9499999999998</v>
      </c>
      <c r="L29" s="39">
        <f>ROUND(AVERAGE(L9:L28),2)</f>
        <v>2536.85</v>
      </c>
      <c r="M29" s="38">
        <f>ROUND(AVERAGE(M9:M28),2)</f>
        <v>2541.85</v>
      </c>
      <c r="N29" s="37">
        <f>ROUND(AVERAGE(L29:M29),2)</f>
        <v>2539.35</v>
      </c>
      <c r="O29" s="39">
        <f>ROUND(AVERAGE(O9:O28),2)</f>
        <v>2628.85</v>
      </c>
      <c r="P29" s="38">
        <f>ROUND(AVERAGE(P9:P28),2)</f>
        <v>2633.85</v>
      </c>
      <c r="Q29" s="37">
        <f>ROUND(AVERAGE(O29:P29),2)</f>
        <v>2631.35</v>
      </c>
      <c r="R29" s="36">
        <f>ROUND(AVERAGE(R9:R28),2)</f>
        <v>2267.6</v>
      </c>
      <c r="S29" s="35">
        <f>ROUND(AVERAGE(S9:S28),4)</f>
        <v>1.2483</v>
      </c>
      <c r="T29" s="34">
        <f>ROUND(AVERAGE(T9:T28),4)</f>
        <v>1.0866</v>
      </c>
      <c r="U29" s="167">
        <f>ROUND(AVERAGE(U9:U28),2)</f>
        <v>137</v>
      </c>
      <c r="V29" s="33">
        <f>AVERAGE(V9:V28)</f>
        <v>1816.5709999999999</v>
      </c>
      <c r="W29" s="33">
        <f>AVERAGE(W9:W28)</f>
        <v>1815.1685000000002</v>
      </c>
      <c r="X29" s="33">
        <f>AVERAGE(X9:X28)</f>
        <v>2086.7929563720522</v>
      </c>
      <c r="Y29" s="32">
        <f>AVERAGE(Y9:Y28)</f>
        <v>1.250375</v>
      </c>
    </row>
    <row r="30" spans="2:25" x14ac:dyDescent="0.2">
      <c r="B30" s="31" t="s">
        <v>12</v>
      </c>
      <c r="C30" s="30">
        <f t="shared" ref="C30:Y30" si="6">MAX(C9:C28)</f>
        <v>2352.5</v>
      </c>
      <c r="D30" s="29">
        <f t="shared" si="6"/>
        <v>2353</v>
      </c>
      <c r="E30" s="28">
        <f t="shared" si="6"/>
        <v>2352.75</v>
      </c>
      <c r="F30" s="30">
        <f t="shared" si="6"/>
        <v>2353</v>
      </c>
      <c r="G30" s="29">
        <f t="shared" si="6"/>
        <v>2355</v>
      </c>
      <c r="H30" s="28">
        <f t="shared" si="6"/>
        <v>2354</v>
      </c>
      <c r="I30" s="30">
        <f t="shared" si="6"/>
        <v>2523</v>
      </c>
      <c r="J30" s="29">
        <f t="shared" si="6"/>
        <v>2528</v>
      </c>
      <c r="K30" s="28">
        <f t="shared" si="6"/>
        <v>2525.5</v>
      </c>
      <c r="L30" s="30">
        <f t="shared" si="6"/>
        <v>2617</v>
      </c>
      <c r="M30" s="29">
        <f t="shared" si="6"/>
        <v>2622</v>
      </c>
      <c r="N30" s="28">
        <f t="shared" si="6"/>
        <v>2619.5</v>
      </c>
      <c r="O30" s="30">
        <f t="shared" si="6"/>
        <v>2710</v>
      </c>
      <c r="P30" s="29">
        <f t="shared" si="6"/>
        <v>2715</v>
      </c>
      <c r="Q30" s="28">
        <f t="shared" si="6"/>
        <v>2712.5</v>
      </c>
      <c r="R30" s="27">
        <f t="shared" si="6"/>
        <v>2353</v>
      </c>
      <c r="S30" s="26">
        <f t="shared" si="6"/>
        <v>1.2606999999999999</v>
      </c>
      <c r="T30" s="25">
        <f t="shared" si="6"/>
        <v>1.1073999999999999</v>
      </c>
      <c r="U30" s="24">
        <f t="shared" si="6"/>
        <v>139.77000000000001</v>
      </c>
      <c r="V30" s="23">
        <f t="shared" si="6"/>
        <v>1885.27</v>
      </c>
      <c r="W30" s="23">
        <f t="shared" si="6"/>
        <v>1883.55</v>
      </c>
      <c r="X30" s="23">
        <f t="shared" si="6"/>
        <v>2145.3318745441284</v>
      </c>
      <c r="Y30" s="22">
        <f t="shared" si="6"/>
        <v>1.2628999999999999</v>
      </c>
    </row>
    <row r="31" spans="2:25" ht="13.5" thickBot="1" x14ac:dyDescent="0.25">
      <c r="B31" s="21" t="s">
        <v>13</v>
      </c>
      <c r="C31" s="20">
        <f t="shared" ref="C31:Y31" si="7">MIN(C9:C28)</f>
        <v>2201.5</v>
      </c>
      <c r="D31" s="19">
        <f t="shared" si="7"/>
        <v>2202</v>
      </c>
      <c r="E31" s="18">
        <f t="shared" si="7"/>
        <v>2201.75</v>
      </c>
      <c r="F31" s="20">
        <f t="shared" si="7"/>
        <v>2221</v>
      </c>
      <c r="G31" s="19">
        <f t="shared" si="7"/>
        <v>2221.5</v>
      </c>
      <c r="H31" s="18">
        <f t="shared" si="7"/>
        <v>2221.25</v>
      </c>
      <c r="I31" s="20">
        <f t="shared" si="7"/>
        <v>2380</v>
      </c>
      <c r="J31" s="19">
        <f t="shared" si="7"/>
        <v>2385</v>
      </c>
      <c r="K31" s="18">
        <f t="shared" si="7"/>
        <v>2382.5</v>
      </c>
      <c r="L31" s="20">
        <f t="shared" si="7"/>
        <v>2478</v>
      </c>
      <c r="M31" s="19">
        <f t="shared" si="7"/>
        <v>2483</v>
      </c>
      <c r="N31" s="18">
        <f t="shared" si="7"/>
        <v>2480.5</v>
      </c>
      <c r="O31" s="20">
        <f t="shared" si="7"/>
        <v>2578</v>
      </c>
      <c r="P31" s="19">
        <f t="shared" si="7"/>
        <v>2583</v>
      </c>
      <c r="Q31" s="18">
        <f t="shared" si="7"/>
        <v>2580.5</v>
      </c>
      <c r="R31" s="17">
        <f t="shared" si="7"/>
        <v>2202</v>
      </c>
      <c r="S31" s="16">
        <f t="shared" si="7"/>
        <v>1.2361</v>
      </c>
      <c r="T31" s="15">
        <f t="shared" si="7"/>
        <v>1.0680000000000001</v>
      </c>
      <c r="U31" s="14">
        <f t="shared" si="7"/>
        <v>134.16</v>
      </c>
      <c r="V31" s="13">
        <f t="shared" si="7"/>
        <v>1770.87</v>
      </c>
      <c r="W31" s="13">
        <f t="shared" si="7"/>
        <v>1774.41</v>
      </c>
      <c r="X31" s="13">
        <f t="shared" si="7"/>
        <v>2038.968166849616</v>
      </c>
      <c r="Y31" s="12">
        <f t="shared" si="7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27</v>
      </c>
    </row>
    <row r="6" spans="1:25" ht="13.5" thickBot="1" x14ac:dyDescent="0.25">
      <c r="B6" s="1">
        <v>45048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45048</v>
      </c>
      <c r="C9" s="44">
        <v>2618</v>
      </c>
      <c r="D9" s="43">
        <v>2620</v>
      </c>
      <c r="E9" s="42">
        <f t="shared" ref="E9:E28" si="0">AVERAGE(C9:D9)</f>
        <v>2619</v>
      </c>
      <c r="F9" s="44">
        <v>2619</v>
      </c>
      <c r="G9" s="43">
        <v>2620</v>
      </c>
      <c r="H9" s="42">
        <f t="shared" ref="H9:H28" si="1">AVERAGE(F9:G9)</f>
        <v>2619.5</v>
      </c>
      <c r="I9" s="44">
        <v>2610</v>
      </c>
      <c r="J9" s="43">
        <v>2615</v>
      </c>
      <c r="K9" s="42">
        <f t="shared" ref="K9:K28" si="2">AVERAGE(I9:J9)</f>
        <v>2612.5</v>
      </c>
      <c r="L9" s="44">
        <v>2545</v>
      </c>
      <c r="M9" s="43">
        <v>2550</v>
      </c>
      <c r="N9" s="42">
        <f t="shared" ref="N9:N28" si="3">AVERAGE(L9:M9)</f>
        <v>2547.5</v>
      </c>
      <c r="O9" s="44">
        <v>2490</v>
      </c>
      <c r="P9" s="43">
        <v>2495</v>
      </c>
      <c r="Q9" s="42">
        <f t="shared" ref="Q9:Q28" si="4">AVERAGE(O9:P9)</f>
        <v>2492.5</v>
      </c>
      <c r="R9" s="50">
        <v>2620</v>
      </c>
      <c r="S9" s="49">
        <v>1.2481</v>
      </c>
      <c r="T9" s="51">
        <v>1.0968</v>
      </c>
      <c r="U9" s="48">
        <v>137.35</v>
      </c>
      <c r="V9" s="41">
        <v>2099.19</v>
      </c>
      <c r="W9" s="41">
        <v>2095.5</v>
      </c>
      <c r="X9" s="47">
        <f t="shared" ref="X9:X28" si="5">R9/T9</f>
        <v>2388.7673231218091</v>
      </c>
      <c r="Y9" s="46">
        <v>1.2503</v>
      </c>
    </row>
    <row r="10" spans="1:25" x14ac:dyDescent="0.2">
      <c r="B10" s="45">
        <v>45049</v>
      </c>
      <c r="C10" s="44">
        <v>2608</v>
      </c>
      <c r="D10" s="43">
        <v>2609</v>
      </c>
      <c r="E10" s="42">
        <f t="shared" si="0"/>
        <v>2608.5</v>
      </c>
      <c r="F10" s="44">
        <v>2612.5</v>
      </c>
      <c r="G10" s="43">
        <v>2613.5</v>
      </c>
      <c r="H10" s="42">
        <f t="shared" si="1"/>
        <v>2613</v>
      </c>
      <c r="I10" s="44">
        <v>2612</v>
      </c>
      <c r="J10" s="43">
        <v>2617</v>
      </c>
      <c r="K10" s="42">
        <f t="shared" si="2"/>
        <v>2614.5</v>
      </c>
      <c r="L10" s="44">
        <v>2557</v>
      </c>
      <c r="M10" s="43">
        <v>2562</v>
      </c>
      <c r="N10" s="42">
        <f t="shared" si="3"/>
        <v>2559.5</v>
      </c>
      <c r="O10" s="44">
        <v>2502</v>
      </c>
      <c r="P10" s="43">
        <v>2507</v>
      </c>
      <c r="Q10" s="42">
        <f t="shared" si="4"/>
        <v>2504.5</v>
      </c>
      <c r="R10" s="50">
        <v>2609</v>
      </c>
      <c r="S10" s="49">
        <v>1.2503</v>
      </c>
      <c r="T10" s="49">
        <v>1.1040000000000001</v>
      </c>
      <c r="U10" s="48">
        <v>135.5</v>
      </c>
      <c r="V10" s="41">
        <v>2086.6999999999998</v>
      </c>
      <c r="W10" s="41">
        <v>2086.63</v>
      </c>
      <c r="X10" s="47">
        <f t="shared" si="5"/>
        <v>2363.224637681159</v>
      </c>
      <c r="Y10" s="46">
        <v>1.2524999999999999</v>
      </c>
    </row>
    <row r="11" spans="1:25" x14ac:dyDescent="0.2">
      <c r="B11" s="45">
        <v>45050</v>
      </c>
      <c r="C11" s="44">
        <v>2609</v>
      </c>
      <c r="D11" s="43">
        <v>2611</v>
      </c>
      <c r="E11" s="42">
        <f t="shared" si="0"/>
        <v>2610</v>
      </c>
      <c r="F11" s="44">
        <v>2613</v>
      </c>
      <c r="G11" s="43">
        <v>2615</v>
      </c>
      <c r="H11" s="42">
        <f t="shared" si="1"/>
        <v>2614</v>
      </c>
      <c r="I11" s="44">
        <v>2608</v>
      </c>
      <c r="J11" s="43">
        <v>2613</v>
      </c>
      <c r="K11" s="42">
        <f t="shared" si="2"/>
        <v>2610.5</v>
      </c>
      <c r="L11" s="44">
        <v>2553</v>
      </c>
      <c r="M11" s="43">
        <v>2558</v>
      </c>
      <c r="N11" s="42">
        <f t="shared" si="3"/>
        <v>2555.5</v>
      </c>
      <c r="O11" s="44">
        <v>2498</v>
      </c>
      <c r="P11" s="43">
        <v>2503</v>
      </c>
      <c r="Q11" s="42">
        <f t="shared" si="4"/>
        <v>2500.5</v>
      </c>
      <c r="R11" s="50">
        <v>2611</v>
      </c>
      <c r="S11" s="49">
        <v>1.2585999999999999</v>
      </c>
      <c r="T11" s="49">
        <v>1.1073999999999999</v>
      </c>
      <c r="U11" s="48">
        <v>134.43</v>
      </c>
      <c r="V11" s="41">
        <v>2074.5300000000002</v>
      </c>
      <c r="W11" s="41">
        <v>2074.08</v>
      </c>
      <c r="X11" s="47">
        <f t="shared" si="5"/>
        <v>2357.7749683944376</v>
      </c>
      <c r="Y11" s="46">
        <v>1.2607999999999999</v>
      </c>
    </row>
    <row r="12" spans="1:25" x14ac:dyDescent="0.2">
      <c r="B12" s="45">
        <v>45051</v>
      </c>
      <c r="C12" s="44">
        <v>2628</v>
      </c>
      <c r="D12" s="43">
        <v>2630</v>
      </c>
      <c r="E12" s="42">
        <f t="shared" si="0"/>
        <v>2629</v>
      </c>
      <c r="F12" s="44">
        <v>2635.5</v>
      </c>
      <c r="G12" s="43">
        <v>2636</v>
      </c>
      <c r="H12" s="42">
        <f t="shared" si="1"/>
        <v>2635.75</v>
      </c>
      <c r="I12" s="44">
        <v>2630</v>
      </c>
      <c r="J12" s="43">
        <v>2635</v>
      </c>
      <c r="K12" s="42">
        <f t="shared" si="2"/>
        <v>2632.5</v>
      </c>
      <c r="L12" s="44">
        <v>2575</v>
      </c>
      <c r="M12" s="43">
        <v>2580</v>
      </c>
      <c r="N12" s="42">
        <f t="shared" si="3"/>
        <v>2577.5</v>
      </c>
      <c r="O12" s="44">
        <v>2520</v>
      </c>
      <c r="P12" s="43">
        <v>2525</v>
      </c>
      <c r="Q12" s="42">
        <f t="shared" si="4"/>
        <v>2522.5</v>
      </c>
      <c r="R12" s="50">
        <v>2630</v>
      </c>
      <c r="S12" s="49">
        <v>1.2605</v>
      </c>
      <c r="T12" s="49">
        <v>1.1009</v>
      </c>
      <c r="U12" s="48">
        <v>134.26</v>
      </c>
      <c r="V12" s="41">
        <v>2086.4699999999998</v>
      </c>
      <c r="W12" s="41">
        <v>2087.59</v>
      </c>
      <c r="X12" s="47">
        <f t="shared" si="5"/>
        <v>2388.9544917794533</v>
      </c>
      <c r="Y12" s="46">
        <v>1.2626999999999999</v>
      </c>
    </row>
    <row r="13" spans="1:25" x14ac:dyDescent="0.2">
      <c r="B13" s="45">
        <v>45055</v>
      </c>
      <c r="C13" s="44">
        <v>2656</v>
      </c>
      <c r="D13" s="43">
        <v>2658</v>
      </c>
      <c r="E13" s="42">
        <f t="shared" si="0"/>
        <v>2657</v>
      </c>
      <c r="F13" s="44">
        <v>2673</v>
      </c>
      <c r="G13" s="43">
        <v>2675</v>
      </c>
      <c r="H13" s="42">
        <f t="shared" si="1"/>
        <v>2674</v>
      </c>
      <c r="I13" s="44">
        <v>2668</v>
      </c>
      <c r="J13" s="43">
        <v>2673</v>
      </c>
      <c r="K13" s="42">
        <f t="shared" si="2"/>
        <v>2670.5</v>
      </c>
      <c r="L13" s="44">
        <v>2613</v>
      </c>
      <c r="M13" s="43">
        <v>2618</v>
      </c>
      <c r="N13" s="42">
        <f t="shared" si="3"/>
        <v>2615.5</v>
      </c>
      <c r="O13" s="44">
        <v>2558</v>
      </c>
      <c r="P13" s="43">
        <v>2563</v>
      </c>
      <c r="Q13" s="42">
        <f t="shared" si="4"/>
        <v>2560.5</v>
      </c>
      <c r="R13" s="50">
        <v>2658</v>
      </c>
      <c r="S13" s="49">
        <v>1.2602</v>
      </c>
      <c r="T13" s="49">
        <v>1.0964</v>
      </c>
      <c r="U13" s="48">
        <v>134.94</v>
      </c>
      <c r="V13" s="41">
        <v>2109.19</v>
      </c>
      <c r="W13" s="41">
        <v>2119.15</v>
      </c>
      <c r="X13" s="47">
        <f t="shared" si="5"/>
        <v>2424.2977015687702</v>
      </c>
      <c r="Y13" s="46">
        <v>1.2623</v>
      </c>
    </row>
    <row r="14" spans="1:25" x14ac:dyDescent="0.2">
      <c r="B14" s="45">
        <v>45056</v>
      </c>
      <c r="C14" s="44">
        <v>2611</v>
      </c>
      <c r="D14" s="43">
        <v>2612</v>
      </c>
      <c r="E14" s="42">
        <f t="shared" si="0"/>
        <v>2611.5</v>
      </c>
      <c r="F14" s="44">
        <v>2627.5</v>
      </c>
      <c r="G14" s="43">
        <v>2628.5</v>
      </c>
      <c r="H14" s="42">
        <f t="shared" si="1"/>
        <v>2628</v>
      </c>
      <c r="I14" s="44">
        <v>2625</v>
      </c>
      <c r="J14" s="43">
        <v>2630</v>
      </c>
      <c r="K14" s="42">
        <f t="shared" si="2"/>
        <v>2627.5</v>
      </c>
      <c r="L14" s="44">
        <v>2570</v>
      </c>
      <c r="M14" s="43">
        <v>2575</v>
      </c>
      <c r="N14" s="42">
        <f t="shared" si="3"/>
        <v>2572.5</v>
      </c>
      <c r="O14" s="44">
        <v>2515</v>
      </c>
      <c r="P14" s="43">
        <v>2520</v>
      </c>
      <c r="Q14" s="42">
        <f t="shared" si="4"/>
        <v>2517.5</v>
      </c>
      <c r="R14" s="50">
        <v>2612</v>
      </c>
      <c r="S14" s="49">
        <v>1.2606999999999999</v>
      </c>
      <c r="T14" s="49">
        <v>1.0949</v>
      </c>
      <c r="U14" s="48">
        <v>135.32</v>
      </c>
      <c r="V14" s="41">
        <v>2071.86</v>
      </c>
      <c r="W14" s="41">
        <v>2081.3200000000002</v>
      </c>
      <c r="X14" s="47">
        <f t="shared" si="5"/>
        <v>2385.6059914147413</v>
      </c>
      <c r="Y14" s="46">
        <v>1.2628999999999999</v>
      </c>
    </row>
    <row r="15" spans="1:25" x14ac:dyDescent="0.2">
      <c r="B15" s="45">
        <v>45057</v>
      </c>
      <c r="C15" s="44">
        <v>2573</v>
      </c>
      <c r="D15" s="43">
        <v>2575</v>
      </c>
      <c r="E15" s="42">
        <f t="shared" si="0"/>
        <v>2574</v>
      </c>
      <c r="F15" s="44">
        <v>2588</v>
      </c>
      <c r="G15" s="43">
        <v>2590</v>
      </c>
      <c r="H15" s="42">
        <f t="shared" si="1"/>
        <v>2589</v>
      </c>
      <c r="I15" s="44">
        <v>2590</v>
      </c>
      <c r="J15" s="43">
        <v>2595</v>
      </c>
      <c r="K15" s="42">
        <f t="shared" si="2"/>
        <v>2592.5</v>
      </c>
      <c r="L15" s="44">
        <v>2545</v>
      </c>
      <c r="M15" s="43">
        <v>2550</v>
      </c>
      <c r="N15" s="42">
        <f t="shared" si="3"/>
        <v>2547.5</v>
      </c>
      <c r="O15" s="44">
        <v>2490</v>
      </c>
      <c r="P15" s="43">
        <v>2495</v>
      </c>
      <c r="Q15" s="42">
        <f t="shared" si="4"/>
        <v>2492.5</v>
      </c>
      <c r="R15" s="50">
        <v>2575</v>
      </c>
      <c r="S15" s="49">
        <v>1.2586999999999999</v>
      </c>
      <c r="T15" s="49">
        <v>1.0931999999999999</v>
      </c>
      <c r="U15" s="48">
        <v>134.16</v>
      </c>
      <c r="V15" s="41">
        <v>2045.76</v>
      </c>
      <c r="W15" s="41">
        <v>2054.41</v>
      </c>
      <c r="X15" s="47">
        <f t="shared" si="5"/>
        <v>2355.4701792901574</v>
      </c>
      <c r="Y15" s="46">
        <v>1.2606999999999999</v>
      </c>
    </row>
    <row r="16" spans="1:25" x14ac:dyDescent="0.2">
      <c r="B16" s="45">
        <v>45058</v>
      </c>
      <c r="C16" s="44">
        <v>2515</v>
      </c>
      <c r="D16" s="43">
        <v>2516</v>
      </c>
      <c r="E16" s="42">
        <f t="shared" si="0"/>
        <v>2515.5</v>
      </c>
      <c r="F16" s="44">
        <v>2537</v>
      </c>
      <c r="G16" s="43">
        <v>2538</v>
      </c>
      <c r="H16" s="42">
        <f t="shared" si="1"/>
        <v>2537.5</v>
      </c>
      <c r="I16" s="44">
        <v>2543</v>
      </c>
      <c r="J16" s="43">
        <v>2548</v>
      </c>
      <c r="K16" s="42">
        <f t="shared" si="2"/>
        <v>2545.5</v>
      </c>
      <c r="L16" s="44">
        <v>2518</v>
      </c>
      <c r="M16" s="43">
        <v>2523</v>
      </c>
      <c r="N16" s="42">
        <f t="shared" si="3"/>
        <v>2520.5</v>
      </c>
      <c r="O16" s="44">
        <v>2463</v>
      </c>
      <c r="P16" s="43">
        <v>2468</v>
      </c>
      <c r="Q16" s="42">
        <f t="shared" si="4"/>
        <v>2465.5</v>
      </c>
      <c r="R16" s="50">
        <v>2516</v>
      </c>
      <c r="S16" s="49">
        <v>1.2519</v>
      </c>
      <c r="T16" s="49">
        <v>1.0892999999999999</v>
      </c>
      <c r="U16" s="48">
        <v>134.94</v>
      </c>
      <c r="V16" s="41">
        <v>2009.75</v>
      </c>
      <c r="W16" s="41">
        <v>2023.92</v>
      </c>
      <c r="X16" s="47">
        <f t="shared" si="5"/>
        <v>2309.7402001285232</v>
      </c>
      <c r="Y16" s="46">
        <v>1.254</v>
      </c>
    </row>
    <row r="17" spans="2:25" x14ac:dyDescent="0.2">
      <c r="B17" s="45">
        <v>45061</v>
      </c>
      <c r="C17" s="44">
        <v>2557.5</v>
      </c>
      <c r="D17" s="43">
        <v>2558</v>
      </c>
      <c r="E17" s="42">
        <f t="shared" si="0"/>
        <v>2557.75</v>
      </c>
      <c r="F17" s="44">
        <v>2572</v>
      </c>
      <c r="G17" s="43">
        <v>2574</v>
      </c>
      <c r="H17" s="42">
        <f t="shared" si="1"/>
        <v>2573</v>
      </c>
      <c r="I17" s="44">
        <v>2578</v>
      </c>
      <c r="J17" s="43">
        <v>2583</v>
      </c>
      <c r="K17" s="42">
        <f t="shared" si="2"/>
        <v>2580.5</v>
      </c>
      <c r="L17" s="44">
        <v>2553</v>
      </c>
      <c r="M17" s="43">
        <v>2558</v>
      </c>
      <c r="N17" s="42">
        <f t="shared" si="3"/>
        <v>2555.5</v>
      </c>
      <c r="O17" s="44">
        <v>2498</v>
      </c>
      <c r="P17" s="43">
        <v>2503</v>
      </c>
      <c r="Q17" s="42">
        <f t="shared" si="4"/>
        <v>2500.5</v>
      </c>
      <c r="R17" s="50">
        <v>2558</v>
      </c>
      <c r="S17" s="49">
        <v>1.2511000000000001</v>
      </c>
      <c r="T17" s="49">
        <v>1.0878000000000001</v>
      </c>
      <c r="U17" s="48">
        <v>136.13999999999999</v>
      </c>
      <c r="V17" s="41">
        <v>2044.6</v>
      </c>
      <c r="W17" s="41">
        <v>2053.94</v>
      </c>
      <c r="X17" s="47">
        <f t="shared" si="5"/>
        <v>2351.5352086780658</v>
      </c>
      <c r="Y17" s="46">
        <v>1.2532000000000001</v>
      </c>
    </row>
    <row r="18" spans="2:25" x14ac:dyDescent="0.2">
      <c r="B18" s="45">
        <v>45062</v>
      </c>
      <c r="C18" s="44">
        <v>2473</v>
      </c>
      <c r="D18" s="43">
        <v>2473.5</v>
      </c>
      <c r="E18" s="42">
        <f t="shared" si="0"/>
        <v>2473.25</v>
      </c>
      <c r="F18" s="44">
        <v>2489</v>
      </c>
      <c r="G18" s="43">
        <v>2491</v>
      </c>
      <c r="H18" s="42">
        <f t="shared" si="1"/>
        <v>2490</v>
      </c>
      <c r="I18" s="44">
        <v>2503</v>
      </c>
      <c r="J18" s="43">
        <v>2508</v>
      </c>
      <c r="K18" s="42">
        <f t="shared" si="2"/>
        <v>2505.5</v>
      </c>
      <c r="L18" s="44">
        <v>2478</v>
      </c>
      <c r="M18" s="43">
        <v>2483</v>
      </c>
      <c r="N18" s="42">
        <f t="shared" si="3"/>
        <v>2480.5</v>
      </c>
      <c r="O18" s="44">
        <v>2423</v>
      </c>
      <c r="P18" s="43">
        <v>2428</v>
      </c>
      <c r="Q18" s="42">
        <f t="shared" si="4"/>
        <v>2425.5</v>
      </c>
      <c r="R18" s="50">
        <v>2473.5</v>
      </c>
      <c r="S18" s="49">
        <v>1.2519</v>
      </c>
      <c r="T18" s="49">
        <v>1.0887</v>
      </c>
      <c r="U18" s="48">
        <v>135.87</v>
      </c>
      <c r="V18" s="41">
        <v>1975.8</v>
      </c>
      <c r="W18" s="41">
        <v>1986.44</v>
      </c>
      <c r="X18" s="47">
        <f t="shared" si="5"/>
        <v>2271.9757508955636</v>
      </c>
      <c r="Y18" s="46">
        <v>1.254</v>
      </c>
    </row>
    <row r="19" spans="2:25" x14ac:dyDescent="0.2">
      <c r="B19" s="45">
        <v>45063</v>
      </c>
      <c r="C19" s="44">
        <v>2520.5</v>
      </c>
      <c r="D19" s="43">
        <v>2521.5</v>
      </c>
      <c r="E19" s="42">
        <f t="shared" si="0"/>
        <v>2521</v>
      </c>
      <c r="F19" s="44">
        <v>2530</v>
      </c>
      <c r="G19" s="43">
        <v>2532</v>
      </c>
      <c r="H19" s="42">
        <f t="shared" si="1"/>
        <v>2531</v>
      </c>
      <c r="I19" s="44">
        <v>2545</v>
      </c>
      <c r="J19" s="43">
        <v>2550</v>
      </c>
      <c r="K19" s="42">
        <f t="shared" si="2"/>
        <v>2547.5</v>
      </c>
      <c r="L19" s="44">
        <v>2520</v>
      </c>
      <c r="M19" s="43">
        <v>2525</v>
      </c>
      <c r="N19" s="42">
        <f t="shared" si="3"/>
        <v>2522.5</v>
      </c>
      <c r="O19" s="44">
        <v>2465</v>
      </c>
      <c r="P19" s="43">
        <v>2470</v>
      </c>
      <c r="Q19" s="42">
        <f t="shared" si="4"/>
        <v>2467.5</v>
      </c>
      <c r="R19" s="50">
        <v>2521.5</v>
      </c>
      <c r="S19" s="49">
        <v>1.2461</v>
      </c>
      <c r="T19" s="49">
        <v>1.0826</v>
      </c>
      <c r="U19" s="48">
        <v>137.01</v>
      </c>
      <c r="V19" s="41">
        <v>2023.51</v>
      </c>
      <c r="W19" s="41">
        <v>2028.52</v>
      </c>
      <c r="X19" s="47">
        <f t="shared" si="5"/>
        <v>2329.1150932939222</v>
      </c>
      <c r="Y19" s="46">
        <v>1.2482</v>
      </c>
    </row>
    <row r="20" spans="2:25" x14ac:dyDescent="0.2">
      <c r="B20" s="45">
        <v>45064</v>
      </c>
      <c r="C20" s="44">
        <v>2481</v>
      </c>
      <c r="D20" s="43">
        <v>2482</v>
      </c>
      <c r="E20" s="42">
        <f t="shared" si="0"/>
        <v>2481.5</v>
      </c>
      <c r="F20" s="44">
        <v>2490</v>
      </c>
      <c r="G20" s="43">
        <v>2491</v>
      </c>
      <c r="H20" s="42">
        <f t="shared" si="1"/>
        <v>2490.5</v>
      </c>
      <c r="I20" s="44">
        <v>2505</v>
      </c>
      <c r="J20" s="43">
        <v>2510</v>
      </c>
      <c r="K20" s="42">
        <f t="shared" si="2"/>
        <v>2507.5</v>
      </c>
      <c r="L20" s="44">
        <v>2480</v>
      </c>
      <c r="M20" s="43">
        <v>2485</v>
      </c>
      <c r="N20" s="42">
        <f t="shared" si="3"/>
        <v>2482.5</v>
      </c>
      <c r="O20" s="44">
        <v>2425</v>
      </c>
      <c r="P20" s="43">
        <v>2430</v>
      </c>
      <c r="Q20" s="42">
        <f t="shared" si="4"/>
        <v>2427.5</v>
      </c>
      <c r="R20" s="50">
        <v>2482</v>
      </c>
      <c r="S20" s="49">
        <v>1.2443</v>
      </c>
      <c r="T20" s="49">
        <v>1.0814999999999999</v>
      </c>
      <c r="U20" s="48">
        <v>137.83000000000001</v>
      </c>
      <c r="V20" s="41">
        <v>1994.7</v>
      </c>
      <c r="W20" s="41">
        <v>1998.56</v>
      </c>
      <c r="X20" s="47">
        <f t="shared" si="5"/>
        <v>2294.9607027276934</v>
      </c>
      <c r="Y20" s="46">
        <v>1.2464</v>
      </c>
    </row>
    <row r="21" spans="2:25" x14ac:dyDescent="0.2">
      <c r="B21" s="45">
        <v>45065</v>
      </c>
      <c r="C21" s="44">
        <v>2490</v>
      </c>
      <c r="D21" s="43">
        <v>2491</v>
      </c>
      <c r="E21" s="42">
        <f t="shared" si="0"/>
        <v>2490.5</v>
      </c>
      <c r="F21" s="44">
        <v>2498</v>
      </c>
      <c r="G21" s="43">
        <v>2500</v>
      </c>
      <c r="H21" s="42">
        <f t="shared" si="1"/>
        <v>2499</v>
      </c>
      <c r="I21" s="44">
        <v>2520</v>
      </c>
      <c r="J21" s="43">
        <v>2525</v>
      </c>
      <c r="K21" s="42">
        <f t="shared" si="2"/>
        <v>2522.5</v>
      </c>
      <c r="L21" s="44">
        <v>2500</v>
      </c>
      <c r="M21" s="43">
        <v>2505</v>
      </c>
      <c r="N21" s="42">
        <f t="shared" si="3"/>
        <v>2502.5</v>
      </c>
      <c r="O21" s="44">
        <v>2445</v>
      </c>
      <c r="P21" s="43">
        <v>2450</v>
      </c>
      <c r="Q21" s="42">
        <f t="shared" si="4"/>
        <v>2447.5</v>
      </c>
      <c r="R21" s="50">
        <v>2491</v>
      </c>
      <c r="S21" s="49">
        <v>1.2442</v>
      </c>
      <c r="T21" s="49">
        <v>1.0809</v>
      </c>
      <c r="U21" s="48">
        <v>138.41</v>
      </c>
      <c r="V21" s="41">
        <v>2002.09</v>
      </c>
      <c r="W21" s="41">
        <v>2005.94</v>
      </c>
      <c r="X21" s="47">
        <f t="shared" si="5"/>
        <v>2304.5610139698401</v>
      </c>
      <c r="Y21" s="46">
        <v>1.2463</v>
      </c>
    </row>
    <row r="22" spans="2:25" x14ac:dyDescent="0.2">
      <c r="B22" s="45">
        <v>45068</v>
      </c>
      <c r="C22" s="44">
        <v>2432</v>
      </c>
      <c r="D22" s="43">
        <v>2433</v>
      </c>
      <c r="E22" s="42">
        <f t="shared" si="0"/>
        <v>2432.5</v>
      </c>
      <c r="F22" s="44">
        <v>2441</v>
      </c>
      <c r="G22" s="43">
        <v>2442</v>
      </c>
      <c r="H22" s="42">
        <f t="shared" si="1"/>
        <v>2441.5</v>
      </c>
      <c r="I22" s="44">
        <v>2457</v>
      </c>
      <c r="J22" s="43">
        <v>2462</v>
      </c>
      <c r="K22" s="42">
        <f t="shared" si="2"/>
        <v>2459.5</v>
      </c>
      <c r="L22" s="44">
        <v>2435</v>
      </c>
      <c r="M22" s="43">
        <v>2440</v>
      </c>
      <c r="N22" s="42">
        <f t="shared" si="3"/>
        <v>2437.5</v>
      </c>
      <c r="O22" s="44">
        <v>2380</v>
      </c>
      <c r="P22" s="43">
        <v>2385</v>
      </c>
      <c r="Q22" s="42">
        <f t="shared" si="4"/>
        <v>2382.5</v>
      </c>
      <c r="R22" s="50">
        <v>2433</v>
      </c>
      <c r="S22" s="49">
        <v>1.2463</v>
      </c>
      <c r="T22" s="49">
        <v>1.0822000000000001</v>
      </c>
      <c r="U22" s="48">
        <v>138.25</v>
      </c>
      <c r="V22" s="41">
        <v>1952.18</v>
      </c>
      <c r="W22" s="41">
        <v>1956.26</v>
      </c>
      <c r="X22" s="47">
        <f t="shared" si="5"/>
        <v>2248.1981149510257</v>
      </c>
      <c r="Y22" s="46">
        <v>1.2483</v>
      </c>
    </row>
    <row r="23" spans="2:25" x14ac:dyDescent="0.2">
      <c r="B23" s="45">
        <v>45069</v>
      </c>
      <c r="C23" s="44">
        <v>2362</v>
      </c>
      <c r="D23" s="43">
        <v>2362.5</v>
      </c>
      <c r="E23" s="42">
        <f t="shared" si="0"/>
        <v>2362.25</v>
      </c>
      <c r="F23" s="44">
        <v>2372</v>
      </c>
      <c r="G23" s="43">
        <v>2373</v>
      </c>
      <c r="H23" s="42">
        <f t="shared" si="1"/>
        <v>2372.5</v>
      </c>
      <c r="I23" s="44">
        <v>2395</v>
      </c>
      <c r="J23" s="43">
        <v>2400</v>
      </c>
      <c r="K23" s="42">
        <f t="shared" si="2"/>
        <v>2397.5</v>
      </c>
      <c r="L23" s="44">
        <v>2375</v>
      </c>
      <c r="M23" s="43">
        <v>2380</v>
      </c>
      <c r="N23" s="42">
        <f t="shared" si="3"/>
        <v>2377.5</v>
      </c>
      <c r="O23" s="44">
        <v>2320</v>
      </c>
      <c r="P23" s="43">
        <v>2325</v>
      </c>
      <c r="Q23" s="42">
        <f t="shared" si="4"/>
        <v>2322.5</v>
      </c>
      <c r="R23" s="50">
        <v>2362.5</v>
      </c>
      <c r="S23" s="49">
        <v>1.2383999999999999</v>
      </c>
      <c r="T23" s="49">
        <v>1.0772999999999999</v>
      </c>
      <c r="U23" s="48">
        <v>138.41999999999999</v>
      </c>
      <c r="V23" s="41">
        <v>1907.7</v>
      </c>
      <c r="W23" s="41">
        <v>1912.94</v>
      </c>
      <c r="X23" s="47">
        <f t="shared" si="5"/>
        <v>2192.9824561403511</v>
      </c>
      <c r="Y23" s="46">
        <v>1.2404999999999999</v>
      </c>
    </row>
    <row r="24" spans="2:25" x14ac:dyDescent="0.2">
      <c r="B24" s="45">
        <v>45070</v>
      </c>
      <c r="C24" s="44">
        <v>2305</v>
      </c>
      <c r="D24" s="43">
        <v>2306</v>
      </c>
      <c r="E24" s="42">
        <f t="shared" si="0"/>
        <v>2305.5</v>
      </c>
      <c r="F24" s="44">
        <v>2319.5</v>
      </c>
      <c r="G24" s="43">
        <v>2320</v>
      </c>
      <c r="H24" s="42">
        <f t="shared" si="1"/>
        <v>2319.75</v>
      </c>
      <c r="I24" s="44">
        <v>2348</v>
      </c>
      <c r="J24" s="43">
        <v>2353</v>
      </c>
      <c r="K24" s="42">
        <f t="shared" si="2"/>
        <v>2350.5</v>
      </c>
      <c r="L24" s="44">
        <v>2328</v>
      </c>
      <c r="M24" s="43">
        <v>2333</v>
      </c>
      <c r="N24" s="42">
        <f t="shared" si="3"/>
        <v>2330.5</v>
      </c>
      <c r="O24" s="44">
        <v>2273</v>
      </c>
      <c r="P24" s="43">
        <v>2278</v>
      </c>
      <c r="Q24" s="42">
        <f t="shared" si="4"/>
        <v>2275.5</v>
      </c>
      <c r="R24" s="50">
        <v>2306</v>
      </c>
      <c r="S24" s="49">
        <v>1.2399</v>
      </c>
      <c r="T24" s="49">
        <v>1.0781000000000001</v>
      </c>
      <c r="U24" s="48">
        <v>138.38</v>
      </c>
      <c r="V24" s="41">
        <v>1859.83</v>
      </c>
      <c r="W24" s="41">
        <v>1868.26</v>
      </c>
      <c r="X24" s="47">
        <f t="shared" si="5"/>
        <v>2138.9481495223076</v>
      </c>
      <c r="Y24" s="46">
        <v>1.2418</v>
      </c>
    </row>
    <row r="25" spans="2:25" x14ac:dyDescent="0.2">
      <c r="B25" s="45">
        <v>45071</v>
      </c>
      <c r="C25" s="44">
        <v>2222</v>
      </c>
      <c r="D25" s="43">
        <v>2224</v>
      </c>
      <c r="E25" s="42">
        <f t="shared" si="0"/>
        <v>2223</v>
      </c>
      <c r="F25" s="44">
        <v>2236</v>
      </c>
      <c r="G25" s="43">
        <v>2236.5</v>
      </c>
      <c r="H25" s="42">
        <f t="shared" si="1"/>
        <v>2236.25</v>
      </c>
      <c r="I25" s="44">
        <v>2260</v>
      </c>
      <c r="J25" s="43">
        <v>2265</v>
      </c>
      <c r="K25" s="42">
        <f t="shared" si="2"/>
        <v>2262.5</v>
      </c>
      <c r="L25" s="44">
        <v>2240</v>
      </c>
      <c r="M25" s="43">
        <v>2245</v>
      </c>
      <c r="N25" s="42">
        <f t="shared" si="3"/>
        <v>2242.5</v>
      </c>
      <c r="O25" s="44">
        <v>2185</v>
      </c>
      <c r="P25" s="43">
        <v>2190</v>
      </c>
      <c r="Q25" s="42">
        <f t="shared" si="4"/>
        <v>2187.5</v>
      </c>
      <c r="R25" s="50">
        <v>2224</v>
      </c>
      <c r="S25" s="49">
        <v>1.2363</v>
      </c>
      <c r="T25" s="49">
        <v>1.0732999999999999</v>
      </c>
      <c r="U25" s="48">
        <v>139.58000000000001</v>
      </c>
      <c r="V25" s="41">
        <v>1798.92</v>
      </c>
      <c r="W25" s="41">
        <v>1806.11</v>
      </c>
      <c r="X25" s="47">
        <f t="shared" si="5"/>
        <v>2072.1140408087208</v>
      </c>
      <c r="Y25" s="46">
        <v>1.2383</v>
      </c>
    </row>
    <row r="26" spans="2:25" x14ac:dyDescent="0.2">
      <c r="B26" s="45">
        <v>45072</v>
      </c>
      <c r="C26" s="44">
        <v>2319</v>
      </c>
      <c r="D26" s="43">
        <v>2320</v>
      </c>
      <c r="E26" s="42">
        <f t="shared" si="0"/>
        <v>2319.5</v>
      </c>
      <c r="F26" s="44">
        <v>2336</v>
      </c>
      <c r="G26" s="43">
        <v>2337</v>
      </c>
      <c r="H26" s="42">
        <f t="shared" si="1"/>
        <v>2336.5</v>
      </c>
      <c r="I26" s="44">
        <v>2363</v>
      </c>
      <c r="J26" s="43">
        <v>2368</v>
      </c>
      <c r="K26" s="42">
        <f t="shared" si="2"/>
        <v>2365.5</v>
      </c>
      <c r="L26" s="44">
        <v>2358</v>
      </c>
      <c r="M26" s="43">
        <v>2363</v>
      </c>
      <c r="N26" s="42">
        <f t="shared" si="3"/>
        <v>2360.5</v>
      </c>
      <c r="O26" s="44">
        <v>2303</v>
      </c>
      <c r="P26" s="43">
        <v>2308</v>
      </c>
      <c r="Q26" s="42">
        <f t="shared" si="4"/>
        <v>2305.5</v>
      </c>
      <c r="R26" s="50">
        <v>2320</v>
      </c>
      <c r="S26" s="49">
        <v>1.2386999999999999</v>
      </c>
      <c r="T26" s="49">
        <v>1.0751999999999999</v>
      </c>
      <c r="U26" s="48">
        <v>139.77000000000001</v>
      </c>
      <c r="V26" s="41">
        <v>1872.93</v>
      </c>
      <c r="W26" s="41">
        <v>1883.77</v>
      </c>
      <c r="X26" s="47">
        <f t="shared" si="5"/>
        <v>2157.7380952380954</v>
      </c>
      <c r="Y26" s="46">
        <v>1.2405999999999999</v>
      </c>
    </row>
    <row r="27" spans="2:25" x14ac:dyDescent="0.2">
      <c r="B27" s="45">
        <v>45076</v>
      </c>
      <c r="C27" s="44">
        <v>2323</v>
      </c>
      <c r="D27" s="43">
        <v>2323.5</v>
      </c>
      <c r="E27" s="42">
        <f t="shared" si="0"/>
        <v>2323.25</v>
      </c>
      <c r="F27" s="44">
        <v>2340</v>
      </c>
      <c r="G27" s="43">
        <v>2342</v>
      </c>
      <c r="H27" s="42">
        <f t="shared" si="1"/>
        <v>2341</v>
      </c>
      <c r="I27" s="44">
        <v>2375</v>
      </c>
      <c r="J27" s="43">
        <v>2380</v>
      </c>
      <c r="K27" s="42">
        <f t="shared" si="2"/>
        <v>2377.5</v>
      </c>
      <c r="L27" s="44">
        <v>2367</v>
      </c>
      <c r="M27" s="43">
        <v>2372</v>
      </c>
      <c r="N27" s="42">
        <f t="shared" si="3"/>
        <v>2369.5</v>
      </c>
      <c r="O27" s="44">
        <v>2312</v>
      </c>
      <c r="P27" s="43">
        <v>2317</v>
      </c>
      <c r="Q27" s="42">
        <f t="shared" si="4"/>
        <v>2314.5</v>
      </c>
      <c r="R27" s="50">
        <v>2323.5</v>
      </c>
      <c r="S27" s="49">
        <v>1.2435</v>
      </c>
      <c r="T27" s="49">
        <v>1.0744</v>
      </c>
      <c r="U27" s="48">
        <v>139.66999999999999</v>
      </c>
      <c r="V27" s="41">
        <v>1868.52</v>
      </c>
      <c r="W27" s="41">
        <v>1880.37</v>
      </c>
      <c r="X27" s="47">
        <f t="shared" si="5"/>
        <v>2162.602382725242</v>
      </c>
      <c r="Y27" s="46">
        <v>1.2455000000000001</v>
      </c>
    </row>
    <row r="28" spans="2:25" x14ac:dyDescent="0.2">
      <c r="B28" s="45">
        <v>45077</v>
      </c>
      <c r="C28" s="44">
        <v>2227</v>
      </c>
      <c r="D28" s="43">
        <v>2228</v>
      </c>
      <c r="E28" s="42">
        <f t="shared" si="0"/>
        <v>2227.5</v>
      </c>
      <c r="F28" s="44">
        <v>2248</v>
      </c>
      <c r="G28" s="43">
        <v>2250</v>
      </c>
      <c r="H28" s="42">
        <f t="shared" si="1"/>
        <v>2249</v>
      </c>
      <c r="I28" s="44">
        <v>2283</v>
      </c>
      <c r="J28" s="43">
        <v>2288</v>
      </c>
      <c r="K28" s="42">
        <f t="shared" si="2"/>
        <v>2285.5</v>
      </c>
      <c r="L28" s="44">
        <v>2280</v>
      </c>
      <c r="M28" s="43">
        <v>2285</v>
      </c>
      <c r="N28" s="42">
        <f t="shared" si="3"/>
        <v>2282.5</v>
      </c>
      <c r="O28" s="44">
        <v>2225</v>
      </c>
      <c r="P28" s="43">
        <v>2230</v>
      </c>
      <c r="Q28" s="42">
        <f t="shared" si="4"/>
        <v>2227.5</v>
      </c>
      <c r="R28" s="50">
        <v>2228</v>
      </c>
      <c r="S28" s="49">
        <v>1.2361</v>
      </c>
      <c r="T28" s="49">
        <v>1.0680000000000001</v>
      </c>
      <c r="U28" s="48">
        <v>139.71</v>
      </c>
      <c r="V28" s="41">
        <v>1802.44</v>
      </c>
      <c r="W28" s="41">
        <v>1817.15</v>
      </c>
      <c r="X28" s="47">
        <f t="shared" si="5"/>
        <v>2086.1423220973784</v>
      </c>
      <c r="Y28" s="46">
        <v>1.2382</v>
      </c>
    </row>
    <row r="29" spans="2:25" x14ac:dyDescent="0.2">
      <c r="B29" s="40" t="s">
        <v>11</v>
      </c>
      <c r="C29" s="39">
        <f>ROUND(AVERAGE(C9:C28),2)</f>
        <v>2476.5</v>
      </c>
      <c r="D29" s="38">
        <f>ROUND(AVERAGE(D9:D28),2)</f>
        <v>2477.6999999999998</v>
      </c>
      <c r="E29" s="37">
        <f>ROUND(AVERAGE(C29:D29),2)</f>
        <v>2477.1</v>
      </c>
      <c r="F29" s="39">
        <f>ROUND(AVERAGE(F9:F28),2)</f>
        <v>2488.85</v>
      </c>
      <c r="G29" s="38">
        <f>ROUND(AVERAGE(G9:G28),2)</f>
        <v>2490.23</v>
      </c>
      <c r="H29" s="37">
        <f>ROUND(AVERAGE(F29:G29),2)</f>
        <v>2489.54</v>
      </c>
      <c r="I29" s="39">
        <f>ROUND(AVERAGE(I9:I28),2)</f>
        <v>2500.9</v>
      </c>
      <c r="J29" s="38">
        <f>ROUND(AVERAGE(J9:J28),2)</f>
        <v>2505.9</v>
      </c>
      <c r="K29" s="37">
        <f>ROUND(AVERAGE(I29:J29),2)</f>
        <v>2503.4</v>
      </c>
      <c r="L29" s="39">
        <f>ROUND(AVERAGE(L9:L28),2)</f>
        <v>2469.5</v>
      </c>
      <c r="M29" s="38">
        <f>ROUND(AVERAGE(M9:M28),2)</f>
        <v>2474.5</v>
      </c>
      <c r="N29" s="37">
        <f>ROUND(AVERAGE(L29:M29),2)</f>
        <v>2472</v>
      </c>
      <c r="O29" s="39">
        <f>ROUND(AVERAGE(O9:O28),2)</f>
        <v>2414.5</v>
      </c>
      <c r="P29" s="38">
        <f>ROUND(AVERAGE(P9:P28),2)</f>
        <v>2419.5</v>
      </c>
      <c r="Q29" s="37">
        <f>ROUND(AVERAGE(O29:P29),2)</f>
        <v>2417</v>
      </c>
      <c r="R29" s="36">
        <f>ROUND(AVERAGE(R9:R28),2)</f>
        <v>2477.6999999999998</v>
      </c>
      <c r="S29" s="35">
        <f>ROUND(AVERAGE(S9:S28),4)</f>
        <v>1.2483</v>
      </c>
      <c r="T29" s="34">
        <f>ROUND(AVERAGE(T9:T28),4)</f>
        <v>1.0866</v>
      </c>
      <c r="U29" s="167">
        <f>ROUND(AVERAGE(U9:U28),2)</f>
        <v>137</v>
      </c>
      <c r="V29" s="33">
        <f>AVERAGE(V9:V28)</f>
        <v>1984.3335</v>
      </c>
      <c r="W29" s="33">
        <f>AVERAGE(W9:W28)</f>
        <v>1991.0429999999997</v>
      </c>
      <c r="X29" s="33">
        <f>AVERAGE(X9:X28)</f>
        <v>2279.2354412213635</v>
      </c>
      <c r="Y29" s="32">
        <f>AVERAGE(Y9:Y28)</f>
        <v>1.250375</v>
      </c>
    </row>
    <row r="30" spans="2:25" x14ac:dyDescent="0.2">
      <c r="B30" s="31" t="s">
        <v>12</v>
      </c>
      <c r="C30" s="30">
        <f t="shared" ref="C30:Y30" si="6">MAX(C9:C28)</f>
        <v>2656</v>
      </c>
      <c r="D30" s="29">
        <f t="shared" si="6"/>
        <v>2658</v>
      </c>
      <c r="E30" s="28">
        <f t="shared" si="6"/>
        <v>2657</v>
      </c>
      <c r="F30" s="30">
        <f t="shared" si="6"/>
        <v>2673</v>
      </c>
      <c r="G30" s="29">
        <f t="shared" si="6"/>
        <v>2675</v>
      </c>
      <c r="H30" s="28">
        <f t="shared" si="6"/>
        <v>2674</v>
      </c>
      <c r="I30" s="30">
        <f t="shared" si="6"/>
        <v>2668</v>
      </c>
      <c r="J30" s="29">
        <f t="shared" si="6"/>
        <v>2673</v>
      </c>
      <c r="K30" s="28">
        <f t="shared" si="6"/>
        <v>2670.5</v>
      </c>
      <c r="L30" s="30">
        <f t="shared" si="6"/>
        <v>2613</v>
      </c>
      <c r="M30" s="29">
        <f t="shared" si="6"/>
        <v>2618</v>
      </c>
      <c r="N30" s="28">
        <f t="shared" si="6"/>
        <v>2615.5</v>
      </c>
      <c r="O30" s="30">
        <f t="shared" si="6"/>
        <v>2558</v>
      </c>
      <c r="P30" s="29">
        <f t="shared" si="6"/>
        <v>2563</v>
      </c>
      <c r="Q30" s="28">
        <f t="shared" si="6"/>
        <v>2560.5</v>
      </c>
      <c r="R30" s="27">
        <f t="shared" si="6"/>
        <v>2658</v>
      </c>
      <c r="S30" s="26">
        <f t="shared" si="6"/>
        <v>1.2606999999999999</v>
      </c>
      <c r="T30" s="25">
        <f t="shared" si="6"/>
        <v>1.1073999999999999</v>
      </c>
      <c r="U30" s="24">
        <f t="shared" si="6"/>
        <v>139.77000000000001</v>
      </c>
      <c r="V30" s="23">
        <f t="shared" si="6"/>
        <v>2109.19</v>
      </c>
      <c r="W30" s="23">
        <f t="shared" si="6"/>
        <v>2119.15</v>
      </c>
      <c r="X30" s="23">
        <f t="shared" si="6"/>
        <v>2424.2977015687702</v>
      </c>
      <c r="Y30" s="22">
        <f t="shared" si="6"/>
        <v>1.2628999999999999</v>
      </c>
    </row>
    <row r="31" spans="2:25" ht="13.5" thickBot="1" x14ac:dyDescent="0.25">
      <c r="B31" s="21" t="s">
        <v>13</v>
      </c>
      <c r="C31" s="20">
        <f t="shared" ref="C31:Y31" si="7">MIN(C9:C28)</f>
        <v>2222</v>
      </c>
      <c r="D31" s="19">
        <f t="shared" si="7"/>
        <v>2224</v>
      </c>
      <c r="E31" s="18">
        <f t="shared" si="7"/>
        <v>2223</v>
      </c>
      <c r="F31" s="20">
        <f t="shared" si="7"/>
        <v>2236</v>
      </c>
      <c r="G31" s="19">
        <f t="shared" si="7"/>
        <v>2236.5</v>
      </c>
      <c r="H31" s="18">
        <f t="shared" si="7"/>
        <v>2236.25</v>
      </c>
      <c r="I31" s="20">
        <f t="shared" si="7"/>
        <v>2260</v>
      </c>
      <c r="J31" s="19">
        <f t="shared" si="7"/>
        <v>2265</v>
      </c>
      <c r="K31" s="18">
        <f t="shared" si="7"/>
        <v>2262.5</v>
      </c>
      <c r="L31" s="20">
        <f t="shared" si="7"/>
        <v>2240</v>
      </c>
      <c r="M31" s="19">
        <f t="shared" si="7"/>
        <v>2245</v>
      </c>
      <c r="N31" s="18">
        <f t="shared" si="7"/>
        <v>2242.5</v>
      </c>
      <c r="O31" s="20">
        <f t="shared" si="7"/>
        <v>2185</v>
      </c>
      <c r="P31" s="19">
        <f t="shared" si="7"/>
        <v>2190</v>
      </c>
      <c r="Q31" s="18">
        <f t="shared" si="7"/>
        <v>2187.5</v>
      </c>
      <c r="R31" s="17">
        <f t="shared" si="7"/>
        <v>2224</v>
      </c>
      <c r="S31" s="16">
        <f t="shared" si="7"/>
        <v>1.2361</v>
      </c>
      <c r="T31" s="15">
        <f t="shared" si="7"/>
        <v>1.0680000000000001</v>
      </c>
      <c r="U31" s="14">
        <f t="shared" si="7"/>
        <v>134.16</v>
      </c>
      <c r="V31" s="13">
        <f t="shared" si="7"/>
        <v>1798.92</v>
      </c>
      <c r="W31" s="13">
        <f t="shared" si="7"/>
        <v>1806.11</v>
      </c>
      <c r="X31" s="13">
        <f t="shared" si="7"/>
        <v>2072.1140408087208</v>
      </c>
      <c r="Y31" s="12">
        <f t="shared" si="7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28</v>
      </c>
    </row>
    <row r="6" spans="1:25" ht="13.5" thickBot="1" x14ac:dyDescent="0.25">
      <c r="B6" s="1">
        <v>45048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45048</v>
      </c>
      <c r="C9" s="44">
        <v>2169</v>
      </c>
      <c r="D9" s="43">
        <v>2171</v>
      </c>
      <c r="E9" s="42">
        <f t="shared" ref="E9:E28" si="0">AVERAGE(C9:D9)</f>
        <v>2170</v>
      </c>
      <c r="F9" s="44">
        <v>2157</v>
      </c>
      <c r="G9" s="43">
        <v>2158</v>
      </c>
      <c r="H9" s="42">
        <f t="shared" ref="H9:H28" si="1">AVERAGE(F9:G9)</f>
        <v>2157.5</v>
      </c>
      <c r="I9" s="44">
        <v>2190</v>
      </c>
      <c r="J9" s="43">
        <v>2195</v>
      </c>
      <c r="K9" s="42">
        <f t="shared" ref="K9:K28" si="2">AVERAGE(I9:J9)</f>
        <v>2192.5</v>
      </c>
      <c r="L9" s="44">
        <v>2208</v>
      </c>
      <c r="M9" s="43">
        <v>2213</v>
      </c>
      <c r="N9" s="42">
        <f t="shared" ref="N9:N28" si="3">AVERAGE(L9:M9)</f>
        <v>2210.5</v>
      </c>
      <c r="O9" s="44">
        <v>2208</v>
      </c>
      <c r="P9" s="43">
        <v>2213</v>
      </c>
      <c r="Q9" s="42">
        <f t="shared" ref="Q9:Q28" si="4">AVERAGE(O9:P9)</f>
        <v>2210.5</v>
      </c>
      <c r="R9" s="50">
        <v>2171</v>
      </c>
      <c r="S9" s="49">
        <v>1.2481</v>
      </c>
      <c r="T9" s="51">
        <v>1.0968</v>
      </c>
      <c r="U9" s="48">
        <v>137.35</v>
      </c>
      <c r="V9" s="41">
        <v>1739.44</v>
      </c>
      <c r="W9" s="41">
        <v>1725.99</v>
      </c>
      <c r="X9" s="47">
        <f t="shared" ref="X9:X28" si="5">R9/T9</f>
        <v>1979.3946024799416</v>
      </c>
      <c r="Y9" s="46">
        <v>1.2503</v>
      </c>
    </row>
    <row r="10" spans="1:25" x14ac:dyDescent="0.2">
      <c r="B10" s="45">
        <v>45049</v>
      </c>
      <c r="C10" s="44">
        <v>2143</v>
      </c>
      <c r="D10" s="43">
        <v>2145</v>
      </c>
      <c r="E10" s="42">
        <f t="shared" si="0"/>
        <v>2144</v>
      </c>
      <c r="F10" s="44">
        <v>2145.5</v>
      </c>
      <c r="G10" s="43">
        <v>2146.5</v>
      </c>
      <c r="H10" s="42">
        <f t="shared" si="1"/>
        <v>2146</v>
      </c>
      <c r="I10" s="44">
        <v>2180</v>
      </c>
      <c r="J10" s="43">
        <v>2185</v>
      </c>
      <c r="K10" s="42">
        <f t="shared" si="2"/>
        <v>2182.5</v>
      </c>
      <c r="L10" s="44">
        <v>2200</v>
      </c>
      <c r="M10" s="43">
        <v>2205</v>
      </c>
      <c r="N10" s="42">
        <f t="shared" si="3"/>
        <v>2202.5</v>
      </c>
      <c r="O10" s="44">
        <v>2200</v>
      </c>
      <c r="P10" s="43">
        <v>2205</v>
      </c>
      <c r="Q10" s="42">
        <f t="shared" si="4"/>
        <v>2202.5</v>
      </c>
      <c r="R10" s="50">
        <v>2145</v>
      </c>
      <c r="S10" s="49">
        <v>1.2503</v>
      </c>
      <c r="T10" s="49">
        <v>1.1040000000000001</v>
      </c>
      <c r="U10" s="48">
        <v>135.5</v>
      </c>
      <c r="V10" s="41">
        <v>1715.59</v>
      </c>
      <c r="W10" s="41">
        <v>1713.77</v>
      </c>
      <c r="X10" s="47">
        <f t="shared" si="5"/>
        <v>1942.9347826086955</v>
      </c>
      <c r="Y10" s="46">
        <v>1.2524999999999999</v>
      </c>
    </row>
    <row r="11" spans="1:25" x14ac:dyDescent="0.2">
      <c r="B11" s="45">
        <v>45050</v>
      </c>
      <c r="C11" s="44">
        <v>2124</v>
      </c>
      <c r="D11" s="43">
        <v>2126</v>
      </c>
      <c r="E11" s="42">
        <f t="shared" si="0"/>
        <v>2125</v>
      </c>
      <c r="F11" s="44">
        <v>2130</v>
      </c>
      <c r="G11" s="43">
        <v>2132</v>
      </c>
      <c r="H11" s="42">
        <f t="shared" si="1"/>
        <v>2131</v>
      </c>
      <c r="I11" s="44">
        <v>2170</v>
      </c>
      <c r="J11" s="43">
        <v>2175</v>
      </c>
      <c r="K11" s="42">
        <f t="shared" si="2"/>
        <v>2172.5</v>
      </c>
      <c r="L11" s="44">
        <v>2190</v>
      </c>
      <c r="M11" s="43">
        <v>2195</v>
      </c>
      <c r="N11" s="42">
        <f t="shared" si="3"/>
        <v>2192.5</v>
      </c>
      <c r="O11" s="44">
        <v>2190</v>
      </c>
      <c r="P11" s="43">
        <v>2195</v>
      </c>
      <c r="Q11" s="42">
        <f t="shared" si="4"/>
        <v>2192.5</v>
      </c>
      <c r="R11" s="50">
        <v>2126</v>
      </c>
      <c r="S11" s="49">
        <v>1.2585999999999999</v>
      </c>
      <c r="T11" s="49">
        <v>1.1073999999999999</v>
      </c>
      <c r="U11" s="48">
        <v>134.43</v>
      </c>
      <c r="V11" s="41">
        <v>1689.18</v>
      </c>
      <c r="W11" s="41">
        <v>1690.99</v>
      </c>
      <c r="X11" s="47">
        <f t="shared" si="5"/>
        <v>1919.8121726566733</v>
      </c>
      <c r="Y11" s="46">
        <v>1.2607999999999999</v>
      </c>
    </row>
    <row r="12" spans="1:25" x14ac:dyDescent="0.2">
      <c r="B12" s="45">
        <v>45051</v>
      </c>
      <c r="C12" s="44">
        <v>2103</v>
      </c>
      <c r="D12" s="43">
        <v>2104</v>
      </c>
      <c r="E12" s="42">
        <f t="shared" si="0"/>
        <v>2103.5</v>
      </c>
      <c r="F12" s="44">
        <v>2117</v>
      </c>
      <c r="G12" s="43">
        <v>2118</v>
      </c>
      <c r="H12" s="42">
        <f t="shared" si="1"/>
        <v>2117.5</v>
      </c>
      <c r="I12" s="44">
        <v>2155</v>
      </c>
      <c r="J12" s="43">
        <v>2160</v>
      </c>
      <c r="K12" s="42">
        <f t="shared" si="2"/>
        <v>2157.5</v>
      </c>
      <c r="L12" s="44">
        <v>2175</v>
      </c>
      <c r="M12" s="43">
        <v>2180</v>
      </c>
      <c r="N12" s="42">
        <f t="shared" si="3"/>
        <v>2177.5</v>
      </c>
      <c r="O12" s="44">
        <v>2175</v>
      </c>
      <c r="P12" s="43">
        <v>2180</v>
      </c>
      <c r="Q12" s="42">
        <f t="shared" si="4"/>
        <v>2177.5</v>
      </c>
      <c r="R12" s="50">
        <v>2104</v>
      </c>
      <c r="S12" s="49">
        <v>1.2605</v>
      </c>
      <c r="T12" s="49">
        <v>1.1009</v>
      </c>
      <c r="U12" s="48">
        <v>134.26</v>
      </c>
      <c r="V12" s="41">
        <v>1669.18</v>
      </c>
      <c r="W12" s="41">
        <v>1677.36</v>
      </c>
      <c r="X12" s="47">
        <f t="shared" si="5"/>
        <v>1911.1635934235626</v>
      </c>
      <c r="Y12" s="46">
        <v>1.2626999999999999</v>
      </c>
    </row>
    <row r="13" spans="1:25" x14ac:dyDescent="0.2">
      <c r="B13" s="45">
        <v>45055</v>
      </c>
      <c r="C13" s="44">
        <v>2117.5</v>
      </c>
      <c r="D13" s="43">
        <v>2118</v>
      </c>
      <c r="E13" s="42">
        <f t="shared" si="0"/>
        <v>2117.75</v>
      </c>
      <c r="F13" s="44">
        <v>2120</v>
      </c>
      <c r="G13" s="43">
        <v>2121</v>
      </c>
      <c r="H13" s="42">
        <f t="shared" si="1"/>
        <v>2120.5</v>
      </c>
      <c r="I13" s="44">
        <v>2158</v>
      </c>
      <c r="J13" s="43">
        <v>2163</v>
      </c>
      <c r="K13" s="42">
        <f t="shared" si="2"/>
        <v>2160.5</v>
      </c>
      <c r="L13" s="44">
        <v>2178</v>
      </c>
      <c r="M13" s="43">
        <v>2183</v>
      </c>
      <c r="N13" s="42">
        <f t="shared" si="3"/>
        <v>2180.5</v>
      </c>
      <c r="O13" s="44">
        <v>2178</v>
      </c>
      <c r="P13" s="43">
        <v>2183</v>
      </c>
      <c r="Q13" s="42">
        <f t="shared" si="4"/>
        <v>2180.5</v>
      </c>
      <c r="R13" s="50">
        <v>2118</v>
      </c>
      <c r="S13" s="49">
        <v>1.2602</v>
      </c>
      <c r="T13" s="49">
        <v>1.0964</v>
      </c>
      <c r="U13" s="48">
        <v>134.94</v>
      </c>
      <c r="V13" s="41">
        <v>1680.69</v>
      </c>
      <c r="W13" s="41">
        <v>1680.27</v>
      </c>
      <c r="X13" s="47">
        <f t="shared" si="5"/>
        <v>1931.7767238234221</v>
      </c>
      <c r="Y13" s="46">
        <v>1.2623</v>
      </c>
    </row>
    <row r="14" spans="1:25" x14ac:dyDescent="0.2">
      <c r="B14" s="45">
        <v>45056</v>
      </c>
      <c r="C14" s="44">
        <v>2122</v>
      </c>
      <c r="D14" s="43">
        <v>2122.5</v>
      </c>
      <c r="E14" s="42">
        <f t="shared" si="0"/>
        <v>2122.25</v>
      </c>
      <c r="F14" s="44">
        <v>2136</v>
      </c>
      <c r="G14" s="43">
        <v>2137</v>
      </c>
      <c r="H14" s="42">
        <f t="shared" si="1"/>
        <v>2136.5</v>
      </c>
      <c r="I14" s="44">
        <v>2175</v>
      </c>
      <c r="J14" s="43">
        <v>2180</v>
      </c>
      <c r="K14" s="42">
        <f t="shared" si="2"/>
        <v>2177.5</v>
      </c>
      <c r="L14" s="44">
        <v>2197</v>
      </c>
      <c r="M14" s="43">
        <v>2202</v>
      </c>
      <c r="N14" s="42">
        <f t="shared" si="3"/>
        <v>2199.5</v>
      </c>
      <c r="O14" s="44">
        <v>2197</v>
      </c>
      <c r="P14" s="43">
        <v>2202</v>
      </c>
      <c r="Q14" s="42">
        <f t="shared" si="4"/>
        <v>2199.5</v>
      </c>
      <c r="R14" s="50">
        <v>2122.5</v>
      </c>
      <c r="S14" s="49">
        <v>1.2606999999999999</v>
      </c>
      <c r="T14" s="49">
        <v>1.0949</v>
      </c>
      <c r="U14" s="48">
        <v>135.32</v>
      </c>
      <c r="V14" s="41">
        <v>1683.59</v>
      </c>
      <c r="W14" s="41">
        <v>1692.14</v>
      </c>
      <c r="X14" s="47">
        <f t="shared" si="5"/>
        <v>1938.5331993789387</v>
      </c>
      <c r="Y14" s="46">
        <v>1.2628999999999999</v>
      </c>
    </row>
    <row r="15" spans="1:25" x14ac:dyDescent="0.2">
      <c r="B15" s="45">
        <v>45057</v>
      </c>
      <c r="C15" s="44">
        <v>2118</v>
      </c>
      <c r="D15" s="43">
        <v>2120</v>
      </c>
      <c r="E15" s="42">
        <f t="shared" si="0"/>
        <v>2119</v>
      </c>
      <c r="F15" s="44">
        <v>2125</v>
      </c>
      <c r="G15" s="43">
        <v>2126</v>
      </c>
      <c r="H15" s="42">
        <f t="shared" si="1"/>
        <v>2125.5</v>
      </c>
      <c r="I15" s="44">
        <v>2165</v>
      </c>
      <c r="J15" s="43">
        <v>2170</v>
      </c>
      <c r="K15" s="42">
        <f t="shared" si="2"/>
        <v>2167.5</v>
      </c>
      <c r="L15" s="44">
        <v>2188</v>
      </c>
      <c r="M15" s="43">
        <v>2193</v>
      </c>
      <c r="N15" s="42">
        <f t="shared" si="3"/>
        <v>2190.5</v>
      </c>
      <c r="O15" s="44">
        <v>2188</v>
      </c>
      <c r="P15" s="43">
        <v>2193</v>
      </c>
      <c r="Q15" s="42">
        <f t="shared" si="4"/>
        <v>2190.5</v>
      </c>
      <c r="R15" s="50">
        <v>2120</v>
      </c>
      <c r="S15" s="49">
        <v>1.2586999999999999</v>
      </c>
      <c r="T15" s="49">
        <v>1.0931999999999999</v>
      </c>
      <c r="U15" s="48">
        <v>134.16</v>
      </c>
      <c r="V15" s="41">
        <v>1684.28</v>
      </c>
      <c r="W15" s="41">
        <v>1686.36</v>
      </c>
      <c r="X15" s="47">
        <f t="shared" si="5"/>
        <v>1939.2608854738385</v>
      </c>
      <c r="Y15" s="46">
        <v>1.2606999999999999</v>
      </c>
    </row>
    <row r="16" spans="1:25" x14ac:dyDescent="0.2">
      <c r="B16" s="45">
        <v>45058</v>
      </c>
      <c r="C16" s="44">
        <v>2093</v>
      </c>
      <c r="D16" s="43">
        <v>2094</v>
      </c>
      <c r="E16" s="42">
        <f t="shared" si="0"/>
        <v>2093.5</v>
      </c>
      <c r="F16" s="44">
        <v>2093</v>
      </c>
      <c r="G16" s="43">
        <v>2095</v>
      </c>
      <c r="H16" s="42">
        <f t="shared" si="1"/>
        <v>2094</v>
      </c>
      <c r="I16" s="44">
        <v>2132</v>
      </c>
      <c r="J16" s="43">
        <v>2137</v>
      </c>
      <c r="K16" s="42">
        <f t="shared" si="2"/>
        <v>2134.5</v>
      </c>
      <c r="L16" s="44">
        <v>2157</v>
      </c>
      <c r="M16" s="43">
        <v>2162</v>
      </c>
      <c r="N16" s="42">
        <f t="shared" si="3"/>
        <v>2159.5</v>
      </c>
      <c r="O16" s="44">
        <v>2157</v>
      </c>
      <c r="P16" s="43">
        <v>2162</v>
      </c>
      <c r="Q16" s="42">
        <f t="shared" si="4"/>
        <v>2159.5</v>
      </c>
      <c r="R16" s="50">
        <v>2094</v>
      </c>
      <c r="S16" s="49">
        <v>1.2519</v>
      </c>
      <c r="T16" s="49">
        <v>1.0892999999999999</v>
      </c>
      <c r="U16" s="48">
        <v>134.94</v>
      </c>
      <c r="V16" s="41">
        <v>1672.66</v>
      </c>
      <c r="W16" s="41">
        <v>1670.65</v>
      </c>
      <c r="X16" s="47">
        <f t="shared" si="5"/>
        <v>1922.3354447810523</v>
      </c>
      <c r="Y16" s="46">
        <v>1.254</v>
      </c>
    </row>
    <row r="17" spans="2:25" x14ac:dyDescent="0.2">
      <c r="B17" s="45">
        <v>45061</v>
      </c>
      <c r="C17" s="44">
        <v>2064</v>
      </c>
      <c r="D17" s="43">
        <v>2065</v>
      </c>
      <c r="E17" s="42">
        <f t="shared" si="0"/>
        <v>2064.5</v>
      </c>
      <c r="F17" s="44">
        <v>2076</v>
      </c>
      <c r="G17" s="43">
        <v>2077</v>
      </c>
      <c r="H17" s="42">
        <f t="shared" si="1"/>
        <v>2076.5</v>
      </c>
      <c r="I17" s="44">
        <v>2113</v>
      </c>
      <c r="J17" s="43">
        <v>2118</v>
      </c>
      <c r="K17" s="42">
        <f t="shared" si="2"/>
        <v>2115.5</v>
      </c>
      <c r="L17" s="44">
        <v>2138</v>
      </c>
      <c r="M17" s="43">
        <v>2143</v>
      </c>
      <c r="N17" s="42">
        <f t="shared" si="3"/>
        <v>2140.5</v>
      </c>
      <c r="O17" s="44">
        <v>2138</v>
      </c>
      <c r="P17" s="43">
        <v>2143</v>
      </c>
      <c r="Q17" s="42">
        <f t="shared" si="4"/>
        <v>2140.5</v>
      </c>
      <c r="R17" s="50">
        <v>2065</v>
      </c>
      <c r="S17" s="49">
        <v>1.2511000000000001</v>
      </c>
      <c r="T17" s="49">
        <v>1.0878000000000001</v>
      </c>
      <c r="U17" s="48">
        <v>136.13999999999999</v>
      </c>
      <c r="V17" s="41">
        <v>1650.55</v>
      </c>
      <c r="W17" s="41">
        <v>1657.36</v>
      </c>
      <c r="X17" s="47">
        <f t="shared" si="5"/>
        <v>1898.3268983268981</v>
      </c>
      <c r="Y17" s="46">
        <v>1.2532000000000001</v>
      </c>
    </row>
    <row r="18" spans="2:25" x14ac:dyDescent="0.2">
      <c r="B18" s="45">
        <v>45062</v>
      </c>
      <c r="C18" s="44">
        <v>2059.5</v>
      </c>
      <c r="D18" s="43">
        <v>2060</v>
      </c>
      <c r="E18" s="42">
        <f t="shared" si="0"/>
        <v>2059.75</v>
      </c>
      <c r="F18" s="44">
        <v>2072</v>
      </c>
      <c r="G18" s="43">
        <v>2074</v>
      </c>
      <c r="H18" s="42">
        <f t="shared" si="1"/>
        <v>2073</v>
      </c>
      <c r="I18" s="44">
        <v>2108</v>
      </c>
      <c r="J18" s="43">
        <v>2113</v>
      </c>
      <c r="K18" s="42">
        <f t="shared" si="2"/>
        <v>2110.5</v>
      </c>
      <c r="L18" s="44">
        <v>2133</v>
      </c>
      <c r="M18" s="43">
        <v>2138</v>
      </c>
      <c r="N18" s="42">
        <f t="shared" si="3"/>
        <v>2135.5</v>
      </c>
      <c r="O18" s="44">
        <v>2133</v>
      </c>
      <c r="P18" s="43">
        <v>2138</v>
      </c>
      <c r="Q18" s="42">
        <f t="shared" si="4"/>
        <v>2135.5</v>
      </c>
      <c r="R18" s="50">
        <v>2060</v>
      </c>
      <c r="S18" s="49">
        <v>1.2519</v>
      </c>
      <c r="T18" s="49">
        <v>1.0887</v>
      </c>
      <c r="U18" s="48">
        <v>135.87</v>
      </c>
      <c r="V18" s="41">
        <v>1645.5</v>
      </c>
      <c r="W18" s="41">
        <v>1653.91</v>
      </c>
      <c r="X18" s="47">
        <f t="shared" si="5"/>
        <v>1892.1649673923027</v>
      </c>
      <c r="Y18" s="46">
        <v>1.254</v>
      </c>
    </row>
    <row r="19" spans="2:25" x14ac:dyDescent="0.2">
      <c r="B19" s="45">
        <v>45063</v>
      </c>
      <c r="C19" s="44">
        <v>2049</v>
      </c>
      <c r="D19" s="43">
        <v>2050</v>
      </c>
      <c r="E19" s="42">
        <f t="shared" si="0"/>
        <v>2049.5</v>
      </c>
      <c r="F19" s="44">
        <v>2059</v>
      </c>
      <c r="G19" s="43">
        <v>2060</v>
      </c>
      <c r="H19" s="42">
        <f t="shared" si="1"/>
        <v>2059.5</v>
      </c>
      <c r="I19" s="44">
        <v>2095</v>
      </c>
      <c r="J19" s="43">
        <v>2100</v>
      </c>
      <c r="K19" s="42">
        <f t="shared" si="2"/>
        <v>2097.5</v>
      </c>
      <c r="L19" s="44">
        <v>2120</v>
      </c>
      <c r="M19" s="43">
        <v>2125</v>
      </c>
      <c r="N19" s="42">
        <f t="shared" si="3"/>
        <v>2122.5</v>
      </c>
      <c r="O19" s="44">
        <v>2120</v>
      </c>
      <c r="P19" s="43">
        <v>2125</v>
      </c>
      <c r="Q19" s="42">
        <f t="shared" si="4"/>
        <v>2122.5</v>
      </c>
      <c r="R19" s="50">
        <v>2050</v>
      </c>
      <c r="S19" s="49">
        <v>1.2461</v>
      </c>
      <c r="T19" s="49">
        <v>1.0826</v>
      </c>
      <c r="U19" s="48">
        <v>137.01</v>
      </c>
      <c r="V19" s="41">
        <v>1645.13</v>
      </c>
      <c r="W19" s="41">
        <v>1650.38</v>
      </c>
      <c r="X19" s="47">
        <f t="shared" si="5"/>
        <v>1893.589506743026</v>
      </c>
      <c r="Y19" s="46">
        <v>1.2482</v>
      </c>
    </row>
    <row r="20" spans="2:25" x14ac:dyDescent="0.2">
      <c r="B20" s="45">
        <v>45064</v>
      </c>
      <c r="C20" s="44">
        <v>2048.5</v>
      </c>
      <c r="D20" s="43">
        <v>2049.5</v>
      </c>
      <c r="E20" s="42">
        <f t="shared" si="0"/>
        <v>2049</v>
      </c>
      <c r="F20" s="44">
        <v>2053</v>
      </c>
      <c r="G20" s="43">
        <v>2054</v>
      </c>
      <c r="H20" s="42">
        <f t="shared" si="1"/>
        <v>2053.5</v>
      </c>
      <c r="I20" s="44">
        <v>2090</v>
      </c>
      <c r="J20" s="43">
        <v>2095</v>
      </c>
      <c r="K20" s="42">
        <f t="shared" si="2"/>
        <v>2092.5</v>
      </c>
      <c r="L20" s="44">
        <v>2115</v>
      </c>
      <c r="M20" s="43">
        <v>2120</v>
      </c>
      <c r="N20" s="42">
        <f t="shared" si="3"/>
        <v>2117.5</v>
      </c>
      <c r="O20" s="44">
        <v>2115</v>
      </c>
      <c r="P20" s="43">
        <v>2120</v>
      </c>
      <c r="Q20" s="42">
        <f t="shared" si="4"/>
        <v>2117.5</v>
      </c>
      <c r="R20" s="50">
        <v>2049.5</v>
      </c>
      <c r="S20" s="49">
        <v>1.2443</v>
      </c>
      <c r="T20" s="49">
        <v>1.0814999999999999</v>
      </c>
      <c r="U20" s="48">
        <v>137.83000000000001</v>
      </c>
      <c r="V20" s="41">
        <v>1647.11</v>
      </c>
      <c r="W20" s="41">
        <v>1647.95</v>
      </c>
      <c r="X20" s="47">
        <f t="shared" si="5"/>
        <v>1895.0531668978272</v>
      </c>
      <c r="Y20" s="46">
        <v>1.2464</v>
      </c>
    </row>
    <row r="21" spans="2:25" x14ac:dyDescent="0.2">
      <c r="B21" s="45">
        <v>45065</v>
      </c>
      <c r="C21" s="44">
        <v>2094</v>
      </c>
      <c r="D21" s="43">
        <v>2096</v>
      </c>
      <c r="E21" s="42">
        <f t="shared" si="0"/>
        <v>2095</v>
      </c>
      <c r="F21" s="44">
        <v>2085</v>
      </c>
      <c r="G21" s="43">
        <v>2086</v>
      </c>
      <c r="H21" s="42">
        <f t="shared" si="1"/>
        <v>2085.5</v>
      </c>
      <c r="I21" s="44">
        <v>2123</v>
      </c>
      <c r="J21" s="43">
        <v>2128</v>
      </c>
      <c r="K21" s="42">
        <f t="shared" si="2"/>
        <v>2125.5</v>
      </c>
      <c r="L21" s="44">
        <v>2148</v>
      </c>
      <c r="M21" s="43">
        <v>2153</v>
      </c>
      <c r="N21" s="42">
        <f t="shared" si="3"/>
        <v>2150.5</v>
      </c>
      <c r="O21" s="44">
        <v>2148</v>
      </c>
      <c r="P21" s="43">
        <v>2153</v>
      </c>
      <c r="Q21" s="42">
        <f t="shared" si="4"/>
        <v>2150.5</v>
      </c>
      <c r="R21" s="50">
        <v>2096</v>
      </c>
      <c r="S21" s="49">
        <v>1.2442</v>
      </c>
      <c r="T21" s="49">
        <v>1.0809</v>
      </c>
      <c r="U21" s="48">
        <v>138.41</v>
      </c>
      <c r="V21" s="41">
        <v>1684.62</v>
      </c>
      <c r="W21" s="41">
        <v>1673.75</v>
      </c>
      <c r="X21" s="47">
        <f t="shared" si="5"/>
        <v>1939.1248034045702</v>
      </c>
      <c r="Y21" s="46">
        <v>1.2463</v>
      </c>
    </row>
    <row r="22" spans="2:25" x14ac:dyDescent="0.2">
      <c r="B22" s="45">
        <v>45068</v>
      </c>
      <c r="C22" s="44">
        <v>2093</v>
      </c>
      <c r="D22" s="43">
        <v>2095</v>
      </c>
      <c r="E22" s="42">
        <f t="shared" si="0"/>
        <v>2094</v>
      </c>
      <c r="F22" s="44">
        <v>2084</v>
      </c>
      <c r="G22" s="43">
        <v>2085</v>
      </c>
      <c r="H22" s="42">
        <f t="shared" si="1"/>
        <v>2084.5</v>
      </c>
      <c r="I22" s="44">
        <v>2122</v>
      </c>
      <c r="J22" s="43">
        <v>2127</v>
      </c>
      <c r="K22" s="42">
        <f t="shared" si="2"/>
        <v>2124.5</v>
      </c>
      <c r="L22" s="44">
        <v>2147</v>
      </c>
      <c r="M22" s="43">
        <v>2152</v>
      </c>
      <c r="N22" s="42">
        <f t="shared" si="3"/>
        <v>2149.5</v>
      </c>
      <c r="O22" s="44">
        <v>2147</v>
      </c>
      <c r="P22" s="43">
        <v>2152</v>
      </c>
      <c r="Q22" s="42">
        <f t="shared" si="4"/>
        <v>2149.5</v>
      </c>
      <c r="R22" s="50">
        <v>2095</v>
      </c>
      <c r="S22" s="49">
        <v>1.2463</v>
      </c>
      <c r="T22" s="49">
        <v>1.0822000000000001</v>
      </c>
      <c r="U22" s="48">
        <v>138.25</v>
      </c>
      <c r="V22" s="41">
        <v>1680.98</v>
      </c>
      <c r="W22" s="41">
        <v>1670.27</v>
      </c>
      <c r="X22" s="47">
        <f t="shared" si="5"/>
        <v>1935.8713731288117</v>
      </c>
      <c r="Y22" s="46">
        <v>1.2483</v>
      </c>
    </row>
    <row r="23" spans="2:25" x14ac:dyDescent="0.2">
      <c r="B23" s="45">
        <v>45069</v>
      </c>
      <c r="C23" s="44">
        <v>2070</v>
      </c>
      <c r="D23" s="43">
        <v>2072</v>
      </c>
      <c r="E23" s="42">
        <f t="shared" si="0"/>
        <v>2071</v>
      </c>
      <c r="F23" s="44">
        <v>2070</v>
      </c>
      <c r="G23" s="43">
        <v>2071</v>
      </c>
      <c r="H23" s="42">
        <f t="shared" si="1"/>
        <v>2070.5</v>
      </c>
      <c r="I23" s="44">
        <v>2108</v>
      </c>
      <c r="J23" s="43">
        <v>2113</v>
      </c>
      <c r="K23" s="42">
        <f t="shared" si="2"/>
        <v>2110.5</v>
      </c>
      <c r="L23" s="44">
        <v>2133</v>
      </c>
      <c r="M23" s="43">
        <v>2138</v>
      </c>
      <c r="N23" s="42">
        <f t="shared" si="3"/>
        <v>2135.5</v>
      </c>
      <c r="O23" s="44">
        <v>2133</v>
      </c>
      <c r="P23" s="43">
        <v>2138</v>
      </c>
      <c r="Q23" s="42">
        <f t="shared" si="4"/>
        <v>2135.5</v>
      </c>
      <c r="R23" s="50">
        <v>2072</v>
      </c>
      <c r="S23" s="49">
        <v>1.2383999999999999</v>
      </c>
      <c r="T23" s="49">
        <v>1.0772999999999999</v>
      </c>
      <c r="U23" s="48">
        <v>138.41999999999999</v>
      </c>
      <c r="V23" s="41">
        <v>1673.13</v>
      </c>
      <c r="W23" s="41">
        <v>1669.49</v>
      </c>
      <c r="X23" s="47">
        <f t="shared" si="5"/>
        <v>1923.3268356075375</v>
      </c>
      <c r="Y23" s="46">
        <v>1.2404999999999999</v>
      </c>
    </row>
    <row r="24" spans="2:25" x14ac:dyDescent="0.2">
      <c r="B24" s="45">
        <v>45070</v>
      </c>
      <c r="C24" s="44">
        <v>2056</v>
      </c>
      <c r="D24" s="43">
        <v>2057</v>
      </c>
      <c r="E24" s="42">
        <f t="shared" si="0"/>
        <v>2056.5</v>
      </c>
      <c r="F24" s="44">
        <v>2057.5</v>
      </c>
      <c r="G24" s="43">
        <v>2058.5</v>
      </c>
      <c r="H24" s="42">
        <f t="shared" si="1"/>
        <v>2058</v>
      </c>
      <c r="I24" s="44">
        <v>2093</v>
      </c>
      <c r="J24" s="43">
        <v>2098</v>
      </c>
      <c r="K24" s="42">
        <f t="shared" si="2"/>
        <v>2095.5</v>
      </c>
      <c r="L24" s="44">
        <v>2120</v>
      </c>
      <c r="M24" s="43">
        <v>2125</v>
      </c>
      <c r="N24" s="42">
        <f t="shared" si="3"/>
        <v>2122.5</v>
      </c>
      <c r="O24" s="44">
        <v>2120</v>
      </c>
      <c r="P24" s="43">
        <v>2125</v>
      </c>
      <c r="Q24" s="42">
        <f t="shared" si="4"/>
        <v>2122.5</v>
      </c>
      <c r="R24" s="50">
        <v>2057</v>
      </c>
      <c r="S24" s="49">
        <v>1.2399</v>
      </c>
      <c r="T24" s="49">
        <v>1.0781000000000001</v>
      </c>
      <c r="U24" s="48">
        <v>138.38</v>
      </c>
      <c r="V24" s="41">
        <v>1659</v>
      </c>
      <c r="W24" s="41">
        <v>1657.67</v>
      </c>
      <c r="X24" s="47">
        <f t="shared" si="5"/>
        <v>1907.986272145441</v>
      </c>
      <c r="Y24" s="46">
        <v>1.2418</v>
      </c>
    </row>
    <row r="25" spans="2:25" x14ac:dyDescent="0.2">
      <c r="B25" s="45">
        <v>45071</v>
      </c>
      <c r="C25" s="44">
        <v>2031.5</v>
      </c>
      <c r="D25" s="43">
        <v>2032.5</v>
      </c>
      <c r="E25" s="42">
        <f t="shared" si="0"/>
        <v>2032</v>
      </c>
      <c r="F25" s="44">
        <v>2031</v>
      </c>
      <c r="G25" s="43">
        <v>2031.5</v>
      </c>
      <c r="H25" s="42">
        <f t="shared" si="1"/>
        <v>2031.25</v>
      </c>
      <c r="I25" s="44">
        <v>2065</v>
      </c>
      <c r="J25" s="43">
        <v>2070</v>
      </c>
      <c r="K25" s="42">
        <f t="shared" si="2"/>
        <v>2067.5</v>
      </c>
      <c r="L25" s="44">
        <v>2092</v>
      </c>
      <c r="M25" s="43">
        <v>2097</v>
      </c>
      <c r="N25" s="42">
        <f t="shared" si="3"/>
        <v>2094.5</v>
      </c>
      <c r="O25" s="44">
        <v>2092</v>
      </c>
      <c r="P25" s="43">
        <v>2097</v>
      </c>
      <c r="Q25" s="42">
        <f t="shared" si="4"/>
        <v>2094.5</v>
      </c>
      <c r="R25" s="50">
        <v>2032.5</v>
      </c>
      <c r="S25" s="49">
        <v>1.2363</v>
      </c>
      <c r="T25" s="49">
        <v>1.0732999999999999</v>
      </c>
      <c r="U25" s="48">
        <v>139.58000000000001</v>
      </c>
      <c r="V25" s="41">
        <v>1644.02</v>
      </c>
      <c r="W25" s="41">
        <v>1640.56</v>
      </c>
      <c r="X25" s="47">
        <f t="shared" si="5"/>
        <v>1893.6923506941212</v>
      </c>
      <c r="Y25" s="46">
        <v>1.2383</v>
      </c>
    </row>
    <row r="26" spans="2:25" x14ac:dyDescent="0.2">
      <c r="B26" s="45">
        <v>45072</v>
      </c>
      <c r="C26" s="44">
        <v>2058</v>
      </c>
      <c r="D26" s="43">
        <v>2059</v>
      </c>
      <c r="E26" s="42">
        <f t="shared" si="0"/>
        <v>2058.5</v>
      </c>
      <c r="F26" s="44">
        <v>2062</v>
      </c>
      <c r="G26" s="43">
        <v>2063</v>
      </c>
      <c r="H26" s="42">
        <f t="shared" si="1"/>
        <v>2062.5</v>
      </c>
      <c r="I26" s="44">
        <v>2097</v>
      </c>
      <c r="J26" s="43">
        <v>2102</v>
      </c>
      <c r="K26" s="42">
        <f t="shared" si="2"/>
        <v>2099.5</v>
      </c>
      <c r="L26" s="44">
        <v>2122</v>
      </c>
      <c r="M26" s="43">
        <v>2127</v>
      </c>
      <c r="N26" s="42">
        <f t="shared" si="3"/>
        <v>2124.5</v>
      </c>
      <c r="O26" s="44">
        <v>2122</v>
      </c>
      <c r="P26" s="43">
        <v>2127</v>
      </c>
      <c r="Q26" s="42">
        <f t="shared" si="4"/>
        <v>2124.5</v>
      </c>
      <c r="R26" s="50">
        <v>2059</v>
      </c>
      <c r="S26" s="49">
        <v>1.2386999999999999</v>
      </c>
      <c r="T26" s="49">
        <v>1.0751999999999999</v>
      </c>
      <c r="U26" s="48">
        <v>139.77000000000001</v>
      </c>
      <c r="V26" s="41">
        <v>1662.23</v>
      </c>
      <c r="W26" s="41">
        <v>1662.91</v>
      </c>
      <c r="X26" s="47">
        <f t="shared" si="5"/>
        <v>1914.9925595238096</v>
      </c>
      <c r="Y26" s="46">
        <v>1.2405999999999999</v>
      </c>
    </row>
    <row r="27" spans="2:25" x14ac:dyDescent="0.2">
      <c r="B27" s="45">
        <v>45076</v>
      </c>
      <c r="C27" s="44">
        <v>2076</v>
      </c>
      <c r="D27" s="43">
        <v>2078</v>
      </c>
      <c r="E27" s="42">
        <f t="shared" si="0"/>
        <v>2077</v>
      </c>
      <c r="F27" s="44">
        <v>2071</v>
      </c>
      <c r="G27" s="43">
        <v>2073</v>
      </c>
      <c r="H27" s="42">
        <f t="shared" si="1"/>
        <v>2072</v>
      </c>
      <c r="I27" s="44">
        <v>2103</v>
      </c>
      <c r="J27" s="43">
        <v>2108</v>
      </c>
      <c r="K27" s="42">
        <f t="shared" si="2"/>
        <v>2105.5</v>
      </c>
      <c r="L27" s="44">
        <v>2130</v>
      </c>
      <c r="M27" s="43">
        <v>2135</v>
      </c>
      <c r="N27" s="42">
        <f t="shared" si="3"/>
        <v>2132.5</v>
      </c>
      <c r="O27" s="44">
        <v>2130</v>
      </c>
      <c r="P27" s="43">
        <v>2135</v>
      </c>
      <c r="Q27" s="42">
        <f t="shared" si="4"/>
        <v>2132.5</v>
      </c>
      <c r="R27" s="50">
        <v>2078</v>
      </c>
      <c r="S27" s="49">
        <v>1.2435</v>
      </c>
      <c r="T27" s="49">
        <v>1.0744</v>
      </c>
      <c r="U27" s="48">
        <v>139.66999999999999</v>
      </c>
      <c r="V27" s="41">
        <v>1671.09</v>
      </c>
      <c r="W27" s="41">
        <v>1664.39</v>
      </c>
      <c r="X27" s="47">
        <f t="shared" si="5"/>
        <v>1934.102755026061</v>
      </c>
      <c r="Y27" s="46">
        <v>1.2455000000000001</v>
      </c>
    </row>
    <row r="28" spans="2:25" x14ac:dyDescent="0.2">
      <c r="B28" s="45">
        <v>45077</v>
      </c>
      <c r="C28" s="44">
        <v>2034.5</v>
      </c>
      <c r="D28" s="43">
        <v>2035.5</v>
      </c>
      <c r="E28" s="42">
        <f t="shared" si="0"/>
        <v>2035</v>
      </c>
      <c r="F28" s="44">
        <v>2030</v>
      </c>
      <c r="G28" s="43">
        <v>2032</v>
      </c>
      <c r="H28" s="42">
        <f t="shared" si="1"/>
        <v>2031</v>
      </c>
      <c r="I28" s="44">
        <v>2063</v>
      </c>
      <c r="J28" s="43">
        <v>2068</v>
      </c>
      <c r="K28" s="42">
        <f t="shared" si="2"/>
        <v>2065.5</v>
      </c>
      <c r="L28" s="44">
        <v>2090</v>
      </c>
      <c r="M28" s="43">
        <v>2095</v>
      </c>
      <c r="N28" s="42">
        <f t="shared" si="3"/>
        <v>2092.5</v>
      </c>
      <c r="O28" s="44">
        <v>2090</v>
      </c>
      <c r="P28" s="43">
        <v>2095</v>
      </c>
      <c r="Q28" s="42">
        <f t="shared" si="4"/>
        <v>2092.5</v>
      </c>
      <c r="R28" s="50">
        <v>2035.5</v>
      </c>
      <c r="S28" s="49">
        <v>1.2361</v>
      </c>
      <c r="T28" s="49">
        <v>1.0680000000000001</v>
      </c>
      <c r="U28" s="48">
        <v>139.71</v>
      </c>
      <c r="V28" s="41">
        <v>1646.71</v>
      </c>
      <c r="W28" s="41">
        <v>1641.09</v>
      </c>
      <c r="X28" s="47">
        <f t="shared" si="5"/>
        <v>1905.8988764044943</v>
      </c>
      <c r="Y28" s="46">
        <v>1.2382</v>
      </c>
    </row>
    <row r="29" spans="2:25" x14ac:dyDescent="0.2">
      <c r="B29" s="40" t="s">
        <v>11</v>
      </c>
      <c r="C29" s="39">
        <f>ROUND(AVERAGE(C9:C28),2)</f>
        <v>2086.1799999999998</v>
      </c>
      <c r="D29" s="38">
        <f>ROUND(AVERAGE(D9:D28),2)</f>
        <v>2087.5</v>
      </c>
      <c r="E29" s="37">
        <f>ROUND(AVERAGE(C29:D29),2)</f>
        <v>2086.84</v>
      </c>
      <c r="F29" s="39">
        <f>ROUND(AVERAGE(F9:F28),2)</f>
        <v>2088.6999999999998</v>
      </c>
      <c r="G29" s="38">
        <f>ROUND(AVERAGE(G9:G28),2)</f>
        <v>2089.9299999999998</v>
      </c>
      <c r="H29" s="37">
        <f>ROUND(AVERAGE(F29:G29),2)</f>
        <v>2089.3200000000002</v>
      </c>
      <c r="I29" s="39">
        <f>ROUND(AVERAGE(I9:I28),2)</f>
        <v>2125.25</v>
      </c>
      <c r="J29" s="38">
        <f>ROUND(AVERAGE(J9:J28),2)</f>
        <v>2130.25</v>
      </c>
      <c r="K29" s="37">
        <f>ROUND(AVERAGE(I29:J29),2)</f>
        <v>2127.75</v>
      </c>
      <c r="L29" s="39">
        <f>ROUND(AVERAGE(L9:L28),2)</f>
        <v>2149.0500000000002</v>
      </c>
      <c r="M29" s="38">
        <f>ROUND(AVERAGE(M9:M28),2)</f>
        <v>2154.0500000000002</v>
      </c>
      <c r="N29" s="37">
        <f>ROUND(AVERAGE(L29:M29),2)</f>
        <v>2151.5500000000002</v>
      </c>
      <c r="O29" s="39">
        <f>ROUND(AVERAGE(O9:O28),2)</f>
        <v>2149.0500000000002</v>
      </c>
      <c r="P29" s="38">
        <f>ROUND(AVERAGE(P9:P28),2)</f>
        <v>2154.0500000000002</v>
      </c>
      <c r="Q29" s="37">
        <f>ROUND(AVERAGE(O29:P29),2)</f>
        <v>2151.5500000000002</v>
      </c>
      <c r="R29" s="36">
        <f>ROUND(AVERAGE(R9:R28),2)</f>
        <v>2087.5</v>
      </c>
      <c r="S29" s="35">
        <f>ROUND(AVERAGE(S9:S28),4)</f>
        <v>1.2483</v>
      </c>
      <c r="T29" s="34">
        <f>ROUND(AVERAGE(T9:T28),4)</f>
        <v>1.0866</v>
      </c>
      <c r="U29" s="167">
        <f>ROUND(AVERAGE(U9:U28),2)</f>
        <v>137</v>
      </c>
      <c r="V29" s="33">
        <f>AVERAGE(V9:V28)</f>
        <v>1672.2339999999999</v>
      </c>
      <c r="W29" s="33">
        <f>AVERAGE(W9:W28)</f>
        <v>1671.3630000000001</v>
      </c>
      <c r="X29" s="33">
        <f>AVERAGE(X9:X28)</f>
        <v>1920.9670884960512</v>
      </c>
      <c r="Y29" s="32">
        <f>AVERAGE(Y9:Y28)</f>
        <v>1.250375</v>
      </c>
    </row>
    <row r="30" spans="2:25" x14ac:dyDescent="0.2">
      <c r="B30" s="31" t="s">
        <v>12</v>
      </c>
      <c r="C30" s="30">
        <f t="shared" ref="C30:Y30" si="6">MAX(C9:C28)</f>
        <v>2169</v>
      </c>
      <c r="D30" s="29">
        <f t="shared" si="6"/>
        <v>2171</v>
      </c>
      <c r="E30" s="28">
        <f t="shared" si="6"/>
        <v>2170</v>
      </c>
      <c r="F30" s="30">
        <f t="shared" si="6"/>
        <v>2157</v>
      </c>
      <c r="G30" s="29">
        <f t="shared" si="6"/>
        <v>2158</v>
      </c>
      <c r="H30" s="28">
        <f t="shared" si="6"/>
        <v>2157.5</v>
      </c>
      <c r="I30" s="30">
        <f t="shared" si="6"/>
        <v>2190</v>
      </c>
      <c r="J30" s="29">
        <f t="shared" si="6"/>
        <v>2195</v>
      </c>
      <c r="K30" s="28">
        <f t="shared" si="6"/>
        <v>2192.5</v>
      </c>
      <c r="L30" s="30">
        <f t="shared" si="6"/>
        <v>2208</v>
      </c>
      <c r="M30" s="29">
        <f t="shared" si="6"/>
        <v>2213</v>
      </c>
      <c r="N30" s="28">
        <f t="shared" si="6"/>
        <v>2210.5</v>
      </c>
      <c r="O30" s="30">
        <f t="shared" si="6"/>
        <v>2208</v>
      </c>
      <c r="P30" s="29">
        <f t="shared" si="6"/>
        <v>2213</v>
      </c>
      <c r="Q30" s="28">
        <f t="shared" si="6"/>
        <v>2210.5</v>
      </c>
      <c r="R30" s="27">
        <f t="shared" si="6"/>
        <v>2171</v>
      </c>
      <c r="S30" s="26">
        <f t="shared" si="6"/>
        <v>1.2606999999999999</v>
      </c>
      <c r="T30" s="25">
        <f t="shared" si="6"/>
        <v>1.1073999999999999</v>
      </c>
      <c r="U30" s="24">
        <f t="shared" si="6"/>
        <v>139.77000000000001</v>
      </c>
      <c r="V30" s="23">
        <f t="shared" si="6"/>
        <v>1739.44</v>
      </c>
      <c r="W30" s="23">
        <f t="shared" si="6"/>
        <v>1725.99</v>
      </c>
      <c r="X30" s="23">
        <f t="shared" si="6"/>
        <v>1979.3946024799416</v>
      </c>
      <c r="Y30" s="22">
        <f t="shared" si="6"/>
        <v>1.2628999999999999</v>
      </c>
    </row>
    <row r="31" spans="2:25" ht="13.5" thickBot="1" x14ac:dyDescent="0.25">
      <c r="B31" s="21" t="s">
        <v>13</v>
      </c>
      <c r="C31" s="20">
        <f t="shared" ref="C31:Y31" si="7">MIN(C9:C28)</f>
        <v>2031.5</v>
      </c>
      <c r="D31" s="19">
        <f t="shared" si="7"/>
        <v>2032.5</v>
      </c>
      <c r="E31" s="18">
        <f t="shared" si="7"/>
        <v>2032</v>
      </c>
      <c r="F31" s="20">
        <f t="shared" si="7"/>
        <v>2030</v>
      </c>
      <c r="G31" s="19">
        <f t="shared" si="7"/>
        <v>2031.5</v>
      </c>
      <c r="H31" s="18">
        <f t="shared" si="7"/>
        <v>2031</v>
      </c>
      <c r="I31" s="20">
        <f t="shared" si="7"/>
        <v>2063</v>
      </c>
      <c r="J31" s="19">
        <f t="shared" si="7"/>
        <v>2068</v>
      </c>
      <c r="K31" s="18">
        <f t="shared" si="7"/>
        <v>2065.5</v>
      </c>
      <c r="L31" s="20">
        <f t="shared" si="7"/>
        <v>2090</v>
      </c>
      <c r="M31" s="19">
        <f t="shared" si="7"/>
        <v>2095</v>
      </c>
      <c r="N31" s="18">
        <f t="shared" si="7"/>
        <v>2092.5</v>
      </c>
      <c r="O31" s="20">
        <f t="shared" si="7"/>
        <v>2090</v>
      </c>
      <c r="P31" s="19">
        <f t="shared" si="7"/>
        <v>2095</v>
      </c>
      <c r="Q31" s="18">
        <f t="shared" si="7"/>
        <v>2092.5</v>
      </c>
      <c r="R31" s="17">
        <f t="shared" si="7"/>
        <v>2032.5</v>
      </c>
      <c r="S31" s="16">
        <f t="shared" si="7"/>
        <v>1.2361</v>
      </c>
      <c r="T31" s="15">
        <f t="shared" si="7"/>
        <v>1.0680000000000001</v>
      </c>
      <c r="U31" s="14">
        <f t="shared" si="7"/>
        <v>134.16</v>
      </c>
      <c r="V31" s="13">
        <f t="shared" si="7"/>
        <v>1644.02</v>
      </c>
      <c r="W31" s="13">
        <f t="shared" si="7"/>
        <v>1640.56</v>
      </c>
      <c r="X31" s="13">
        <f t="shared" si="7"/>
        <v>1892.1649673923027</v>
      </c>
      <c r="Y31" s="12">
        <f t="shared" si="7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29</v>
      </c>
    </row>
    <row r="6" spans="1:19" ht="13.5" thickBot="1" x14ac:dyDescent="0.25">
      <c r="B6" s="1">
        <v>45048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45048</v>
      </c>
      <c r="C9" s="44">
        <v>26750</v>
      </c>
      <c r="D9" s="43">
        <v>26800</v>
      </c>
      <c r="E9" s="42">
        <f t="shared" ref="E9:E28" si="0">AVERAGE(C9:D9)</f>
        <v>26775</v>
      </c>
      <c r="F9" s="44">
        <v>26350</v>
      </c>
      <c r="G9" s="43">
        <v>26400</v>
      </c>
      <c r="H9" s="42">
        <f t="shared" ref="H9:H28" si="1">AVERAGE(F9:G9)</f>
        <v>26375</v>
      </c>
      <c r="I9" s="44">
        <v>25930</v>
      </c>
      <c r="J9" s="43">
        <v>25980</v>
      </c>
      <c r="K9" s="42">
        <f t="shared" ref="K9:K28" si="2">AVERAGE(I9:J9)</f>
        <v>25955</v>
      </c>
      <c r="L9" s="50">
        <v>26800</v>
      </c>
      <c r="M9" s="49">
        <v>1.2481</v>
      </c>
      <c r="N9" s="51">
        <v>1.0968</v>
      </c>
      <c r="O9" s="48">
        <v>137.35</v>
      </c>
      <c r="P9" s="41">
        <v>21472.639999999999</v>
      </c>
      <c r="Q9" s="41">
        <v>21114.93</v>
      </c>
      <c r="R9" s="47">
        <f t="shared" ref="R9:R28" si="3">L9/N9</f>
        <v>24434.719183078047</v>
      </c>
      <c r="S9" s="46">
        <v>1.2503</v>
      </c>
    </row>
    <row r="10" spans="1:19" x14ac:dyDescent="0.2">
      <c r="B10" s="45">
        <v>45049</v>
      </c>
      <c r="C10" s="44">
        <v>27075</v>
      </c>
      <c r="D10" s="43">
        <v>27125</v>
      </c>
      <c r="E10" s="42">
        <f t="shared" si="0"/>
        <v>27100</v>
      </c>
      <c r="F10" s="44">
        <v>26825</v>
      </c>
      <c r="G10" s="43">
        <v>26875</v>
      </c>
      <c r="H10" s="42">
        <f t="shared" si="1"/>
        <v>26850</v>
      </c>
      <c r="I10" s="44">
        <v>26440</v>
      </c>
      <c r="J10" s="43">
        <v>26490</v>
      </c>
      <c r="K10" s="42">
        <f t="shared" si="2"/>
        <v>26465</v>
      </c>
      <c r="L10" s="50">
        <v>27125</v>
      </c>
      <c r="M10" s="49">
        <v>1.2503</v>
      </c>
      <c r="N10" s="49">
        <v>1.1040000000000001</v>
      </c>
      <c r="O10" s="48">
        <v>135.5</v>
      </c>
      <c r="P10" s="41">
        <v>21694.79</v>
      </c>
      <c r="Q10" s="41">
        <v>21457.09</v>
      </c>
      <c r="R10" s="47">
        <f t="shared" si="3"/>
        <v>24569.746376811592</v>
      </c>
      <c r="S10" s="46">
        <v>1.2524999999999999</v>
      </c>
    </row>
    <row r="11" spans="1:19" x14ac:dyDescent="0.2">
      <c r="B11" s="45">
        <v>45050</v>
      </c>
      <c r="C11" s="44">
        <v>26900</v>
      </c>
      <c r="D11" s="43">
        <v>27000</v>
      </c>
      <c r="E11" s="42">
        <f t="shared" si="0"/>
        <v>26950</v>
      </c>
      <c r="F11" s="44">
        <v>26625</v>
      </c>
      <c r="G11" s="43">
        <v>26675</v>
      </c>
      <c r="H11" s="42">
        <f t="shared" si="1"/>
        <v>26650</v>
      </c>
      <c r="I11" s="44">
        <v>26190</v>
      </c>
      <c r="J11" s="43">
        <v>26240</v>
      </c>
      <c r="K11" s="42">
        <f t="shared" si="2"/>
        <v>26215</v>
      </c>
      <c r="L11" s="50">
        <v>27000</v>
      </c>
      <c r="M11" s="49">
        <v>1.2585999999999999</v>
      </c>
      <c r="N11" s="49">
        <v>1.1073999999999999</v>
      </c>
      <c r="O11" s="48">
        <v>134.43</v>
      </c>
      <c r="P11" s="41">
        <v>21452.41</v>
      </c>
      <c r="Q11" s="41">
        <v>21157.200000000001</v>
      </c>
      <c r="R11" s="47">
        <f t="shared" si="3"/>
        <v>24381.433989525016</v>
      </c>
      <c r="S11" s="46">
        <v>1.2607999999999999</v>
      </c>
    </row>
    <row r="12" spans="1:19" x14ac:dyDescent="0.2">
      <c r="B12" s="45">
        <v>45051</v>
      </c>
      <c r="C12" s="44">
        <v>26200</v>
      </c>
      <c r="D12" s="43">
        <v>26300</v>
      </c>
      <c r="E12" s="42">
        <f t="shared" si="0"/>
        <v>26250</v>
      </c>
      <c r="F12" s="44">
        <v>25925</v>
      </c>
      <c r="G12" s="43">
        <v>25975</v>
      </c>
      <c r="H12" s="42">
        <f t="shared" si="1"/>
        <v>25950</v>
      </c>
      <c r="I12" s="44">
        <v>25455</v>
      </c>
      <c r="J12" s="43">
        <v>25505</v>
      </c>
      <c r="K12" s="42">
        <f t="shared" si="2"/>
        <v>25480</v>
      </c>
      <c r="L12" s="50">
        <v>26300</v>
      </c>
      <c r="M12" s="49">
        <v>1.2605</v>
      </c>
      <c r="N12" s="49">
        <v>1.1009</v>
      </c>
      <c r="O12" s="48">
        <v>134.26</v>
      </c>
      <c r="P12" s="41">
        <v>20864.740000000002</v>
      </c>
      <c r="Q12" s="41">
        <v>20571</v>
      </c>
      <c r="R12" s="47">
        <f t="shared" si="3"/>
        <v>23889.54491779453</v>
      </c>
      <c r="S12" s="46">
        <v>1.2626999999999999</v>
      </c>
    </row>
    <row r="13" spans="1:19" x14ac:dyDescent="0.2">
      <c r="B13" s="45">
        <v>45055</v>
      </c>
      <c r="C13" s="44">
        <v>26300</v>
      </c>
      <c r="D13" s="43">
        <v>26325</v>
      </c>
      <c r="E13" s="42">
        <f t="shared" si="0"/>
        <v>26312.5</v>
      </c>
      <c r="F13" s="44">
        <v>26000</v>
      </c>
      <c r="G13" s="43">
        <v>26050</v>
      </c>
      <c r="H13" s="42">
        <f t="shared" si="1"/>
        <v>26025</v>
      </c>
      <c r="I13" s="44">
        <v>25505</v>
      </c>
      <c r="J13" s="43">
        <v>25555</v>
      </c>
      <c r="K13" s="42">
        <f t="shared" si="2"/>
        <v>25530</v>
      </c>
      <c r="L13" s="50">
        <v>26325</v>
      </c>
      <c r="M13" s="49">
        <v>1.2602</v>
      </c>
      <c r="N13" s="49">
        <v>1.0964</v>
      </c>
      <c r="O13" s="48">
        <v>134.94</v>
      </c>
      <c r="P13" s="41">
        <v>20889.54</v>
      </c>
      <c r="Q13" s="41">
        <v>20636.93</v>
      </c>
      <c r="R13" s="47">
        <f t="shared" si="3"/>
        <v>24010.397665085733</v>
      </c>
      <c r="S13" s="46">
        <v>1.2623</v>
      </c>
    </row>
    <row r="14" spans="1:19" x14ac:dyDescent="0.2">
      <c r="B14" s="45">
        <v>45056</v>
      </c>
      <c r="C14" s="44">
        <v>26005</v>
      </c>
      <c r="D14" s="43">
        <v>26010</v>
      </c>
      <c r="E14" s="42">
        <f t="shared" si="0"/>
        <v>26007.5</v>
      </c>
      <c r="F14" s="44">
        <v>25900</v>
      </c>
      <c r="G14" s="43">
        <v>25950</v>
      </c>
      <c r="H14" s="42">
        <f t="shared" si="1"/>
        <v>25925</v>
      </c>
      <c r="I14" s="44">
        <v>25295</v>
      </c>
      <c r="J14" s="43">
        <v>25345</v>
      </c>
      <c r="K14" s="42">
        <f t="shared" si="2"/>
        <v>25320</v>
      </c>
      <c r="L14" s="50">
        <v>26010</v>
      </c>
      <c r="M14" s="49">
        <v>1.2606999999999999</v>
      </c>
      <c r="N14" s="49">
        <v>1.0949</v>
      </c>
      <c r="O14" s="48">
        <v>135.32</v>
      </c>
      <c r="P14" s="41">
        <v>20631.400000000001</v>
      </c>
      <c r="Q14" s="41">
        <v>20547.95</v>
      </c>
      <c r="R14" s="47">
        <f t="shared" si="3"/>
        <v>23755.594118184308</v>
      </c>
      <c r="S14" s="46">
        <v>1.2628999999999999</v>
      </c>
    </row>
    <row r="15" spans="1:19" x14ac:dyDescent="0.2">
      <c r="B15" s="45">
        <v>45057</v>
      </c>
      <c r="C15" s="44">
        <v>26050</v>
      </c>
      <c r="D15" s="43">
        <v>26075</v>
      </c>
      <c r="E15" s="42">
        <f t="shared" si="0"/>
        <v>26062.5</v>
      </c>
      <c r="F15" s="44">
        <v>25750</v>
      </c>
      <c r="G15" s="43">
        <v>25850</v>
      </c>
      <c r="H15" s="42">
        <f t="shared" si="1"/>
        <v>25800</v>
      </c>
      <c r="I15" s="44">
        <v>25165</v>
      </c>
      <c r="J15" s="43">
        <v>25215</v>
      </c>
      <c r="K15" s="42">
        <f t="shared" si="2"/>
        <v>25190</v>
      </c>
      <c r="L15" s="50">
        <v>26075</v>
      </c>
      <c r="M15" s="49">
        <v>1.2586999999999999</v>
      </c>
      <c r="N15" s="49">
        <v>1.0931999999999999</v>
      </c>
      <c r="O15" s="48">
        <v>134.16</v>
      </c>
      <c r="P15" s="41">
        <v>20715.82</v>
      </c>
      <c r="Q15" s="41">
        <v>20504.48</v>
      </c>
      <c r="R15" s="47">
        <f t="shared" si="3"/>
        <v>23851.994145627516</v>
      </c>
      <c r="S15" s="46">
        <v>1.2606999999999999</v>
      </c>
    </row>
    <row r="16" spans="1:19" x14ac:dyDescent="0.2">
      <c r="B16" s="45">
        <v>45058</v>
      </c>
      <c r="C16" s="44">
        <v>25000</v>
      </c>
      <c r="D16" s="43">
        <v>25025</v>
      </c>
      <c r="E16" s="42">
        <f t="shared" si="0"/>
        <v>25012.5</v>
      </c>
      <c r="F16" s="44">
        <v>24650</v>
      </c>
      <c r="G16" s="43">
        <v>24700</v>
      </c>
      <c r="H16" s="42">
        <f t="shared" si="1"/>
        <v>24675</v>
      </c>
      <c r="I16" s="44">
        <v>24060</v>
      </c>
      <c r="J16" s="43">
        <v>24110</v>
      </c>
      <c r="K16" s="42">
        <f t="shared" si="2"/>
        <v>24085</v>
      </c>
      <c r="L16" s="50">
        <v>25025</v>
      </c>
      <c r="M16" s="49">
        <v>1.2519</v>
      </c>
      <c r="N16" s="49">
        <v>1.0892999999999999</v>
      </c>
      <c r="O16" s="48">
        <v>134.94</v>
      </c>
      <c r="P16" s="41">
        <v>19989.62</v>
      </c>
      <c r="Q16" s="41">
        <v>19696.97</v>
      </c>
      <c r="R16" s="47">
        <f t="shared" si="3"/>
        <v>22973.469200403932</v>
      </c>
      <c r="S16" s="46">
        <v>1.254</v>
      </c>
    </row>
    <row r="17" spans="2:19" x14ac:dyDescent="0.2">
      <c r="B17" s="45">
        <v>45061</v>
      </c>
      <c r="C17" s="44">
        <v>25650</v>
      </c>
      <c r="D17" s="43">
        <v>25700</v>
      </c>
      <c r="E17" s="42">
        <f t="shared" si="0"/>
        <v>25675</v>
      </c>
      <c r="F17" s="44">
        <v>25150</v>
      </c>
      <c r="G17" s="43">
        <v>25200</v>
      </c>
      <c r="H17" s="42">
        <f t="shared" si="1"/>
        <v>25175</v>
      </c>
      <c r="I17" s="44">
        <v>24565</v>
      </c>
      <c r="J17" s="43">
        <v>24615</v>
      </c>
      <c r="K17" s="42">
        <f t="shared" si="2"/>
        <v>24590</v>
      </c>
      <c r="L17" s="50">
        <v>25700</v>
      </c>
      <c r="M17" s="49">
        <v>1.2511000000000001</v>
      </c>
      <c r="N17" s="49">
        <v>1.0878000000000001</v>
      </c>
      <c r="O17" s="48">
        <v>136.13999999999999</v>
      </c>
      <c r="P17" s="41">
        <v>20541.919999999998</v>
      </c>
      <c r="Q17" s="41">
        <v>20108.52</v>
      </c>
      <c r="R17" s="47">
        <f t="shared" si="3"/>
        <v>23625.666482809338</v>
      </c>
      <c r="S17" s="46">
        <v>1.2532000000000001</v>
      </c>
    </row>
    <row r="18" spans="2:19" x14ac:dyDescent="0.2">
      <c r="B18" s="45">
        <v>45062</v>
      </c>
      <c r="C18" s="44">
        <v>24875</v>
      </c>
      <c r="D18" s="43">
        <v>24925</v>
      </c>
      <c r="E18" s="42">
        <f t="shared" si="0"/>
        <v>24900</v>
      </c>
      <c r="F18" s="44">
        <v>24600</v>
      </c>
      <c r="G18" s="43">
        <v>24610</v>
      </c>
      <c r="H18" s="42">
        <f t="shared" si="1"/>
        <v>24605</v>
      </c>
      <c r="I18" s="44">
        <v>24040</v>
      </c>
      <c r="J18" s="43">
        <v>24090</v>
      </c>
      <c r="K18" s="42">
        <f t="shared" si="2"/>
        <v>24065</v>
      </c>
      <c r="L18" s="50">
        <v>24925</v>
      </c>
      <c r="M18" s="49">
        <v>1.2519</v>
      </c>
      <c r="N18" s="49">
        <v>1.0887</v>
      </c>
      <c r="O18" s="48">
        <v>135.87</v>
      </c>
      <c r="P18" s="41">
        <v>19909.740000000002</v>
      </c>
      <c r="Q18" s="41">
        <v>19625.2</v>
      </c>
      <c r="R18" s="47">
        <f t="shared" si="3"/>
        <v>22894.277578763664</v>
      </c>
      <c r="S18" s="46">
        <v>1.254</v>
      </c>
    </row>
    <row r="19" spans="2:19" x14ac:dyDescent="0.2">
      <c r="B19" s="45">
        <v>45063</v>
      </c>
      <c r="C19" s="44">
        <v>25100</v>
      </c>
      <c r="D19" s="43">
        <v>25150</v>
      </c>
      <c r="E19" s="42">
        <f t="shared" si="0"/>
        <v>25125</v>
      </c>
      <c r="F19" s="44">
        <v>24800</v>
      </c>
      <c r="G19" s="43">
        <v>24900</v>
      </c>
      <c r="H19" s="42">
        <f t="shared" si="1"/>
        <v>24850</v>
      </c>
      <c r="I19" s="44">
        <v>24245</v>
      </c>
      <c r="J19" s="43">
        <v>24295</v>
      </c>
      <c r="K19" s="42">
        <f t="shared" si="2"/>
        <v>24270</v>
      </c>
      <c r="L19" s="50">
        <v>25150</v>
      </c>
      <c r="M19" s="49">
        <v>1.2461</v>
      </c>
      <c r="N19" s="49">
        <v>1.0826</v>
      </c>
      <c r="O19" s="48">
        <v>137.01</v>
      </c>
      <c r="P19" s="41">
        <v>20182.97</v>
      </c>
      <c r="Q19" s="41">
        <v>19948.73</v>
      </c>
      <c r="R19" s="47">
        <f t="shared" si="3"/>
        <v>23231.110290042488</v>
      </c>
      <c r="S19" s="46">
        <v>1.2482</v>
      </c>
    </row>
    <row r="20" spans="2:19" x14ac:dyDescent="0.2">
      <c r="B20" s="45">
        <v>45064</v>
      </c>
      <c r="C20" s="44">
        <v>25395</v>
      </c>
      <c r="D20" s="43">
        <v>25405</v>
      </c>
      <c r="E20" s="42">
        <f t="shared" si="0"/>
        <v>25400</v>
      </c>
      <c r="F20" s="44">
        <v>25200</v>
      </c>
      <c r="G20" s="43">
        <v>25250</v>
      </c>
      <c r="H20" s="42">
        <f t="shared" si="1"/>
        <v>25225</v>
      </c>
      <c r="I20" s="44">
        <v>24620</v>
      </c>
      <c r="J20" s="43">
        <v>24670</v>
      </c>
      <c r="K20" s="42">
        <f t="shared" si="2"/>
        <v>24645</v>
      </c>
      <c r="L20" s="50">
        <v>25405</v>
      </c>
      <c r="M20" s="49">
        <v>1.2443</v>
      </c>
      <c r="N20" s="49">
        <v>1.0814999999999999</v>
      </c>
      <c r="O20" s="48">
        <v>137.83000000000001</v>
      </c>
      <c r="P20" s="41">
        <v>20417.099999999999</v>
      </c>
      <c r="Q20" s="41">
        <v>20258.34</v>
      </c>
      <c r="R20" s="47">
        <f t="shared" si="3"/>
        <v>23490.522422561258</v>
      </c>
      <c r="S20" s="46">
        <v>1.2464</v>
      </c>
    </row>
    <row r="21" spans="2:19" x14ac:dyDescent="0.2">
      <c r="B21" s="45">
        <v>45065</v>
      </c>
      <c r="C21" s="44">
        <v>25450</v>
      </c>
      <c r="D21" s="43">
        <v>25550</v>
      </c>
      <c r="E21" s="42">
        <f t="shared" si="0"/>
        <v>25500</v>
      </c>
      <c r="F21" s="44">
        <v>25175</v>
      </c>
      <c r="G21" s="43">
        <v>25225</v>
      </c>
      <c r="H21" s="42">
        <f t="shared" si="1"/>
        <v>25200</v>
      </c>
      <c r="I21" s="44">
        <v>24610</v>
      </c>
      <c r="J21" s="43">
        <v>24660</v>
      </c>
      <c r="K21" s="42">
        <f t="shared" si="2"/>
        <v>24635</v>
      </c>
      <c r="L21" s="50">
        <v>25550</v>
      </c>
      <c r="M21" s="49">
        <v>1.2442</v>
      </c>
      <c r="N21" s="49">
        <v>1.0809</v>
      </c>
      <c r="O21" s="48">
        <v>138.41</v>
      </c>
      <c r="P21" s="41">
        <v>20535.28</v>
      </c>
      <c r="Q21" s="41">
        <v>20239.91</v>
      </c>
      <c r="R21" s="47">
        <f t="shared" si="3"/>
        <v>23637.709316310484</v>
      </c>
      <c r="S21" s="46">
        <v>1.2463</v>
      </c>
    </row>
    <row r="22" spans="2:19" x14ac:dyDescent="0.2">
      <c r="B22" s="45">
        <v>45068</v>
      </c>
      <c r="C22" s="44">
        <v>25100</v>
      </c>
      <c r="D22" s="43">
        <v>25150</v>
      </c>
      <c r="E22" s="42">
        <f t="shared" si="0"/>
        <v>25125</v>
      </c>
      <c r="F22" s="44">
        <v>25025</v>
      </c>
      <c r="G22" s="43">
        <v>25075</v>
      </c>
      <c r="H22" s="42">
        <f t="shared" si="1"/>
        <v>25050</v>
      </c>
      <c r="I22" s="44">
        <v>24490</v>
      </c>
      <c r="J22" s="43">
        <v>24540</v>
      </c>
      <c r="K22" s="42">
        <f t="shared" si="2"/>
        <v>24515</v>
      </c>
      <c r="L22" s="50">
        <v>25150</v>
      </c>
      <c r="M22" s="49">
        <v>1.2463</v>
      </c>
      <c r="N22" s="49">
        <v>1.0822000000000001</v>
      </c>
      <c r="O22" s="48">
        <v>138.25</v>
      </c>
      <c r="P22" s="41">
        <v>20179.73</v>
      </c>
      <c r="Q22" s="41">
        <v>20087.32</v>
      </c>
      <c r="R22" s="47">
        <f t="shared" si="3"/>
        <v>23239.696913694326</v>
      </c>
      <c r="S22" s="46">
        <v>1.2483</v>
      </c>
    </row>
    <row r="23" spans="2:19" x14ac:dyDescent="0.2">
      <c r="B23" s="45">
        <v>45069</v>
      </c>
      <c r="C23" s="44">
        <v>24250</v>
      </c>
      <c r="D23" s="43">
        <v>24300</v>
      </c>
      <c r="E23" s="42">
        <f t="shared" si="0"/>
        <v>24275</v>
      </c>
      <c r="F23" s="44">
        <v>24100</v>
      </c>
      <c r="G23" s="43">
        <v>24125</v>
      </c>
      <c r="H23" s="42">
        <f t="shared" si="1"/>
        <v>24112.5</v>
      </c>
      <c r="I23" s="44">
        <v>23565</v>
      </c>
      <c r="J23" s="43">
        <v>23615</v>
      </c>
      <c r="K23" s="42">
        <f t="shared" si="2"/>
        <v>23590</v>
      </c>
      <c r="L23" s="50">
        <v>24300</v>
      </c>
      <c r="M23" s="49">
        <v>1.2383999999999999</v>
      </c>
      <c r="N23" s="49">
        <v>1.0772999999999999</v>
      </c>
      <c r="O23" s="48">
        <v>138.41999999999999</v>
      </c>
      <c r="P23" s="41">
        <v>19622.09</v>
      </c>
      <c r="Q23" s="41">
        <v>19447.8</v>
      </c>
      <c r="R23" s="47">
        <f t="shared" si="3"/>
        <v>22556.390977443611</v>
      </c>
      <c r="S23" s="46">
        <v>1.2404999999999999</v>
      </c>
    </row>
    <row r="24" spans="2:19" x14ac:dyDescent="0.2">
      <c r="B24" s="45">
        <v>45070</v>
      </c>
      <c r="C24" s="44">
        <v>24500</v>
      </c>
      <c r="D24" s="43">
        <v>24550</v>
      </c>
      <c r="E24" s="42">
        <f t="shared" si="0"/>
        <v>24525</v>
      </c>
      <c r="F24" s="44">
        <v>24225</v>
      </c>
      <c r="G24" s="43">
        <v>24275</v>
      </c>
      <c r="H24" s="42">
        <f t="shared" si="1"/>
        <v>24250</v>
      </c>
      <c r="I24" s="44">
        <v>23720</v>
      </c>
      <c r="J24" s="43">
        <v>23770</v>
      </c>
      <c r="K24" s="42">
        <f t="shared" si="2"/>
        <v>23745</v>
      </c>
      <c r="L24" s="50">
        <v>24550</v>
      </c>
      <c r="M24" s="49">
        <v>1.2399</v>
      </c>
      <c r="N24" s="49">
        <v>1.0781000000000001</v>
      </c>
      <c r="O24" s="48">
        <v>138.38</v>
      </c>
      <c r="P24" s="41">
        <v>19799.98</v>
      </c>
      <c r="Q24" s="41">
        <v>19548.240000000002</v>
      </c>
      <c r="R24" s="47">
        <f t="shared" si="3"/>
        <v>22771.542528522401</v>
      </c>
      <c r="S24" s="46">
        <v>1.2418</v>
      </c>
    </row>
    <row r="25" spans="2:19" x14ac:dyDescent="0.2">
      <c r="B25" s="45">
        <v>45071</v>
      </c>
      <c r="C25" s="44">
        <v>24675</v>
      </c>
      <c r="D25" s="43">
        <v>24725</v>
      </c>
      <c r="E25" s="42">
        <f t="shared" si="0"/>
        <v>24700</v>
      </c>
      <c r="F25" s="44">
        <v>24350</v>
      </c>
      <c r="G25" s="43">
        <v>24450</v>
      </c>
      <c r="H25" s="42">
        <f t="shared" si="1"/>
        <v>24400</v>
      </c>
      <c r="I25" s="44">
        <v>23800</v>
      </c>
      <c r="J25" s="43">
        <v>23850</v>
      </c>
      <c r="K25" s="42">
        <f t="shared" si="2"/>
        <v>23825</v>
      </c>
      <c r="L25" s="50">
        <v>24725</v>
      </c>
      <c r="M25" s="49">
        <v>1.2363</v>
      </c>
      <c r="N25" s="49">
        <v>1.0732999999999999</v>
      </c>
      <c r="O25" s="48">
        <v>139.58000000000001</v>
      </c>
      <c r="P25" s="41">
        <v>19999.189999999999</v>
      </c>
      <c r="Q25" s="41">
        <v>19744.810000000001</v>
      </c>
      <c r="R25" s="47">
        <f t="shared" si="3"/>
        <v>23036.429702785801</v>
      </c>
      <c r="S25" s="46">
        <v>1.2383</v>
      </c>
    </row>
    <row r="26" spans="2:19" x14ac:dyDescent="0.2">
      <c r="B26" s="45">
        <v>45072</v>
      </c>
      <c r="C26" s="44">
        <v>24950</v>
      </c>
      <c r="D26" s="43">
        <v>25000</v>
      </c>
      <c r="E26" s="42">
        <f t="shared" si="0"/>
        <v>24975</v>
      </c>
      <c r="F26" s="44">
        <v>24700</v>
      </c>
      <c r="G26" s="43">
        <v>24750</v>
      </c>
      <c r="H26" s="42">
        <f t="shared" si="1"/>
        <v>24725</v>
      </c>
      <c r="I26" s="44">
        <v>24045</v>
      </c>
      <c r="J26" s="43">
        <v>24095</v>
      </c>
      <c r="K26" s="42">
        <f t="shared" si="2"/>
        <v>24070</v>
      </c>
      <c r="L26" s="50">
        <v>25000</v>
      </c>
      <c r="M26" s="49">
        <v>1.2386999999999999</v>
      </c>
      <c r="N26" s="49">
        <v>1.0751999999999999</v>
      </c>
      <c r="O26" s="48">
        <v>139.77000000000001</v>
      </c>
      <c r="P26" s="41">
        <v>20182.45</v>
      </c>
      <c r="Q26" s="41">
        <v>19950.02</v>
      </c>
      <c r="R26" s="47">
        <f t="shared" si="3"/>
        <v>23251.488095238095</v>
      </c>
      <c r="S26" s="46">
        <v>1.2405999999999999</v>
      </c>
    </row>
    <row r="27" spans="2:19" x14ac:dyDescent="0.2">
      <c r="B27" s="45">
        <v>45076</v>
      </c>
      <c r="C27" s="44">
        <v>25700</v>
      </c>
      <c r="D27" s="43">
        <v>25705</v>
      </c>
      <c r="E27" s="42">
        <f t="shared" si="0"/>
        <v>25702.5</v>
      </c>
      <c r="F27" s="44">
        <v>25300</v>
      </c>
      <c r="G27" s="43">
        <v>25350</v>
      </c>
      <c r="H27" s="42">
        <f t="shared" si="1"/>
        <v>25325</v>
      </c>
      <c r="I27" s="44">
        <v>24540</v>
      </c>
      <c r="J27" s="43">
        <v>24590</v>
      </c>
      <c r="K27" s="42">
        <f t="shared" si="2"/>
        <v>24565</v>
      </c>
      <c r="L27" s="50">
        <v>25705</v>
      </c>
      <c r="M27" s="49">
        <v>1.2435</v>
      </c>
      <c r="N27" s="49">
        <v>1.0744</v>
      </c>
      <c r="O27" s="48">
        <v>139.66999999999999</v>
      </c>
      <c r="P27" s="41">
        <v>20671.490000000002</v>
      </c>
      <c r="Q27" s="41">
        <v>20353.27</v>
      </c>
      <c r="R27" s="47">
        <f t="shared" si="3"/>
        <v>23924.981384959046</v>
      </c>
      <c r="S27" s="46">
        <v>1.2455000000000001</v>
      </c>
    </row>
    <row r="28" spans="2:19" x14ac:dyDescent="0.2">
      <c r="B28" s="45">
        <v>45077</v>
      </c>
      <c r="C28" s="44">
        <v>25325</v>
      </c>
      <c r="D28" s="43">
        <v>25375</v>
      </c>
      <c r="E28" s="42">
        <f t="shared" si="0"/>
        <v>25350</v>
      </c>
      <c r="F28" s="44">
        <v>25200</v>
      </c>
      <c r="G28" s="43">
        <v>25210</v>
      </c>
      <c r="H28" s="42">
        <f t="shared" si="1"/>
        <v>25205</v>
      </c>
      <c r="I28" s="44">
        <v>24430</v>
      </c>
      <c r="J28" s="43">
        <v>24480</v>
      </c>
      <c r="K28" s="42">
        <f t="shared" si="2"/>
        <v>24455</v>
      </c>
      <c r="L28" s="50">
        <v>25375</v>
      </c>
      <c r="M28" s="49">
        <v>1.2361</v>
      </c>
      <c r="N28" s="49">
        <v>1.0680000000000001</v>
      </c>
      <c r="O28" s="48">
        <v>139.71</v>
      </c>
      <c r="P28" s="41">
        <v>20528.27</v>
      </c>
      <c r="Q28" s="41">
        <v>20360.2</v>
      </c>
      <c r="R28" s="47">
        <f t="shared" si="3"/>
        <v>23759.36329588015</v>
      </c>
      <c r="S28" s="46">
        <v>1.2382</v>
      </c>
    </row>
    <row r="29" spans="2:19" x14ac:dyDescent="0.2">
      <c r="B29" s="40" t="s">
        <v>11</v>
      </c>
      <c r="C29" s="39">
        <f>ROUND(AVERAGE(C9:C28),2)</f>
        <v>25562.5</v>
      </c>
      <c r="D29" s="38">
        <f>ROUND(AVERAGE(D9:D28),2)</f>
        <v>25609.75</v>
      </c>
      <c r="E29" s="37">
        <f>ROUND(AVERAGE(C29:D29),2)</f>
        <v>25586.13</v>
      </c>
      <c r="F29" s="39">
        <f>ROUND(AVERAGE(F9:F28),2)</f>
        <v>25292.5</v>
      </c>
      <c r="G29" s="38">
        <f>ROUND(AVERAGE(G9:G28),2)</f>
        <v>25344.75</v>
      </c>
      <c r="H29" s="37">
        <f>ROUND(AVERAGE(F29:G29),2)</f>
        <v>25318.63</v>
      </c>
      <c r="I29" s="39">
        <f>ROUND(AVERAGE(I9:I28),2)</f>
        <v>24735.5</v>
      </c>
      <c r="J29" s="38">
        <f>ROUND(AVERAGE(J9:J28),2)</f>
        <v>24785.5</v>
      </c>
      <c r="K29" s="37">
        <f>ROUND(AVERAGE(I29:J29),2)</f>
        <v>24760.5</v>
      </c>
      <c r="L29" s="36">
        <f>ROUND(AVERAGE(L9:L28),2)</f>
        <v>25609.75</v>
      </c>
      <c r="M29" s="35">
        <f>ROUND(AVERAGE(M9:M28),4)</f>
        <v>1.2483</v>
      </c>
      <c r="N29" s="34">
        <f>ROUND(AVERAGE(N9:N28),4)</f>
        <v>1.0866</v>
      </c>
      <c r="O29" s="167">
        <f>ROUND(AVERAGE(O9:O28),2)</f>
        <v>137</v>
      </c>
      <c r="P29" s="33">
        <f>AVERAGE(P9:P28)</f>
        <v>20514.058499999999</v>
      </c>
      <c r="Q29" s="33">
        <f>AVERAGE(Q9:Q28)</f>
        <v>20267.945500000002</v>
      </c>
      <c r="R29" s="33">
        <f>AVERAGE(R9:R28)</f>
        <v>23564.303929276066</v>
      </c>
      <c r="S29" s="32">
        <f>AVERAGE(S9:S28)</f>
        <v>1.250375</v>
      </c>
    </row>
    <row r="30" spans="2:19" x14ac:dyDescent="0.2">
      <c r="B30" s="31" t="s">
        <v>12</v>
      </c>
      <c r="C30" s="30">
        <f t="shared" ref="C30:S30" si="4">MAX(C9:C28)</f>
        <v>27075</v>
      </c>
      <c r="D30" s="29">
        <f t="shared" si="4"/>
        <v>27125</v>
      </c>
      <c r="E30" s="28">
        <f t="shared" si="4"/>
        <v>27100</v>
      </c>
      <c r="F30" s="30">
        <f t="shared" si="4"/>
        <v>26825</v>
      </c>
      <c r="G30" s="29">
        <f t="shared" si="4"/>
        <v>26875</v>
      </c>
      <c r="H30" s="28">
        <f t="shared" si="4"/>
        <v>26850</v>
      </c>
      <c r="I30" s="30">
        <f t="shared" si="4"/>
        <v>26440</v>
      </c>
      <c r="J30" s="29">
        <f t="shared" si="4"/>
        <v>26490</v>
      </c>
      <c r="K30" s="28">
        <f t="shared" si="4"/>
        <v>26465</v>
      </c>
      <c r="L30" s="27">
        <f t="shared" si="4"/>
        <v>27125</v>
      </c>
      <c r="M30" s="26">
        <f t="shared" si="4"/>
        <v>1.2606999999999999</v>
      </c>
      <c r="N30" s="25">
        <f t="shared" si="4"/>
        <v>1.1073999999999999</v>
      </c>
      <c r="O30" s="24">
        <f t="shared" si="4"/>
        <v>139.77000000000001</v>
      </c>
      <c r="P30" s="23">
        <f t="shared" si="4"/>
        <v>21694.79</v>
      </c>
      <c r="Q30" s="23">
        <f t="shared" si="4"/>
        <v>21457.09</v>
      </c>
      <c r="R30" s="23">
        <f t="shared" si="4"/>
        <v>24569.746376811592</v>
      </c>
      <c r="S30" s="22">
        <f t="shared" si="4"/>
        <v>1.2628999999999999</v>
      </c>
    </row>
    <row r="31" spans="2:19" ht="13.5" thickBot="1" x14ac:dyDescent="0.25">
      <c r="B31" s="21" t="s">
        <v>13</v>
      </c>
      <c r="C31" s="20">
        <f t="shared" ref="C31:S31" si="5">MIN(C9:C28)</f>
        <v>24250</v>
      </c>
      <c r="D31" s="19">
        <f t="shared" si="5"/>
        <v>24300</v>
      </c>
      <c r="E31" s="18">
        <f t="shared" si="5"/>
        <v>24275</v>
      </c>
      <c r="F31" s="20">
        <f t="shared" si="5"/>
        <v>24100</v>
      </c>
      <c r="G31" s="19">
        <f t="shared" si="5"/>
        <v>24125</v>
      </c>
      <c r="H31" s="18">
        <f t="shared" si="5"/>
        <v>24112.5</v>
      </c>
      <c r="I31" s="20">
        <f t="shared" si="5"/>
        <v>23565</v>
      </c>
      <c r="J31" s="19">
        <f t="shared" si="5"/>
        <v>23615</v>
      </c>
      <c r="K31" s="18">
        <f t="shared" si="5"/>
        <v>23590</v>
      </c>
      <c r="L31" s="17">
        <f t="shared" si="5"/>
        <v>24300</v>
      </c>
      <c r="M31" s="16">
        <f t="shared" si="5"/>
        <v>1.2361</v>
      </c>
      <c r="N31" s="15">
        <f t="shared" si="5"/>
        <v>1.0680000000000001</v>
      </c>
      <c r="O31" s="14">
        <f t="shared" si="5"/>
        <v>134.16</v>
      </c>
      <c r="P31" s="13">
        <f t="shared" si="5"/>
        <v>19622.09</v>
      </c>
      <c r="Q31" s="13">
        <f t="shared" si="5"/>
        <v>19447.8</v>
      </c>
      <c r="R31" s="13">
        <f t="shared" si="5"/>
        <v>22556.390977443611</v>
      </c>
      <c r="S31" s="12">
        <f t="shared" si="5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Y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3" width="10.7109375" style="4" customWidth="1"/>
    <col min="14" max="14" width="10.7109375" customWidth="1"/>
    <col min="15" max="16" width="10.7109375" style="4" customWidth="1"/>
    <col min="17" max="17" width="10.7109375" customWidth="1"/>
    <col min="18" max="18" width="12.5703125" style="4" bestFit="1" customWidth="1"/>
    <col min="19" max="19" width="10" style="4" bestFit="1" customWidth="1"/>
    <col min="20" max="20" width="14.140625" bestFit="1" customWidth="1"/>
    <col min="21" max="21" width="12.5703125" style="4" bestFit="1" customWidth="1"/>
    <col min="22" max="22" width="10.5703125" bestFit="1" customWidth="1"/>
    <col min="23" max="23" width="11.28515625" bestFit="1" customWidth="1"/>
    <col min="24" max="24" width="14.140625" bestFit="1" customWidth="1"/>
    <col min="25" max="25" width="10.5703125" bestFit="1" customWidth="1"/>
  </cols>
  <sheetData>
    <row r="3" spans="1:25" ht="15.75" x14ac:dyDescent="0.25">
      <c r="B3" s="5" t="s">
        <v>19</v>
      </c>
    </row>
    <row r="4" spans="1:25" x14ac:dyDescent="0.2">
      <c r="B4" s="58" t="s">
        <v>25</v>
      </c>
    </row>
    <row r="6" spans="1:25" ht="13.5" thickBot="1" x14ac:dyDescent="0.25">
      <c r="B6" s="1">
        <v>45048</v>
      </c>
    </row>
    <row r="7" spans="1:25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24</v>
      </c>
      <c r="J7" s="177"/>
      <c r="K7" s="178"/>
      <c r="L7" s="176" t="s">
        <v>23</v>
      </c>
      <c r="M7" s="177"/>
      <c r="N7" s="178"/>
      <c r="O7" s="176" t="s">
        <v>22</v>
      </c>
      <c r="P7" s="177"/>
      <c r="Q7" s="178"/>
      <c r="R7" s="168" t="s">
        <v>4</v>
      </c>
      <c r="S7" s="170" t="s">
        <v>21</v>
      </c>
      <c r="T7" s="171"/>
      <c r="U7" s="172"/>
      <c r="V7" s="173" t="s">
        <v>5</v>
      </c>
      <c r="W7" s="174"/>
      <c r="X7" s="9" t="s">
        <v>18</v>
      </c>
      <c r="Y7" s="168" t="s">
        <v>20</v>
      </c>
    </row>
    <row r="8" spans="1:25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52" t="s">
        <v>6</v>
      </c>
      <c r="M8" s="52" t="s">
        <v>7</v>
      </c>
      <c r="N8" s="55" t="s">
        <v>1</v>
      </c>
      <c r="O8" s="52" t="s">
        <v>6</v>
      </c>
      <c r="P8" s="52" t="s">
        <v>7</v>
      </c>
      <c r="Q8" s="55" t="s">
        <v>1</v>
      </c>
      <c r="R8" s="169"/>
      <c r="S8" s="54" t="s">
        <v>10</v>
      </c>
      <c r="T8" s="53" t="s">
        <v>16</v>
      </c>
      <c r="U8" s="10" t="s">
        <v>17</v>
      </c>
      <c r="V8" s="52" t="s">
        <v>8</v>
      </c>
      <c r="W8" s="52" t="s">
        <v>9</v>
      </c>
      <c r="X8" s="11" t="s">
        <v>8</v>
      </c>
      <c r="Y8" s="169" t="s">
        <v>20</v>
      </c>
    </row>
    <row r="9" spans="1:25" x14ac:dyDescent="0.2">
      <c r="B9" s="45">
        <v>45048</v>
      </c>
      <c r="C9" s="44">
        <v>24215</v>
      </c>
      <c r="D9" s="43">
        <v>24235</v>
      </c>
      <c r="E9" s="42">
        <f t="shared" ref="E9:E28" si="0">AVERAGE(C9:D9)</f>
        <v>24225</v>
      </c>
      <c r="F9" s="44">
        <v>24290</v>
      </c>
      <c r="G9" s="43">
        <v>24295</v>
      </c>
      <c r="H9" s="42">
        <f t="shared" ref="H9:H28" si="1">AVERAGE(F9:G9)</f>
        <v>24292.5</v>
      </c>
      <c r="I9" s="44">
        <v>25445</v>
      </c>
      <c r="J9" s="43">
        <v>25495</v>
      </c>
      <c r="K9" s="42">
        <f t="shared" ref="K9:K28" si="2">AVERAGE(I9:J9)</f>
        <v>25470</v>
      </c>
      <c r="L9" s="44">
        <v>26360</v>
      </c>
      <c r="M9" s="43">
        <v>26410</v>
      </c>
      <c r="N9" s="42">
        <f t="shared" ref="N9:N28" si="3">AVERAGE(L9:M9)</f>
        <v>26385</v>
      </c>
      <c r="O9" s="44">
        <v>27300</v>
      </c>
      <c r="P9" s="43">
        <v>27350</v>
      </c>
      <c r="Q9" s="42">
        <f t="shared" ref="Q9:Q28" si="4">AVERAGE(O9:P9)</f>
        <v>27325</v>
      </c>
      <c r="R9" s="50">
        <v>24235</v>
      </c>
      <c r="S9" s="49">
        <v>1.2481</v>
      </c>
      <c r="T9" s="51">
        <v>1.0968</v>
      </c>
      <c r="U9" s="48">
        <v>137.35</v>
      </c>
      <c r="V9" s="41">
        <v>19417.509999999998</v>
      </c>
      <c r="W9" s="41">
        <v>19431.34</v>
      </c>
      <c r="X9" s="47">
        <f t="shared" ref="X9:X28" si="5">R9/T9</f>
        <v>22096.097738876731</v>
      </c>
      <c r="Y9" s="46">
        <v>1.2503</v>
      </c>
    </row>
    <row r="10" spans="1:25" x14ac:dyDescent="0.2">
      <c r="B10" s="45">
        <v>45049</v>
      </c>
      <c r="C10" s="44">
        <v>25050</v>
      </c>
      <c r="D10" s="43">
        <v>25100</v>
      </c>
      <c r="E10" s="42">
        <f t="shared" si="0"/>
        <v>25075</v>
      </c>
      <c r="F10" s="44">
        <v>25090</v>
      </c>
      <c r="G10" s="43">
        <v>25100</v>
      </c>
      <c r="H10" s="42">
        <f t="shared" si="1"/>
        <v>25095</v>
      </c>
      <c r="I10" s="44">
        <v>26295</v>
      </c>
      <c r="J10" s="43">
        <v>26345</v>
      </c>
      <c r="K10" s="42">
        <f t="shared" si="2"/>
        <v>26320</v>
      </c>
      <c r="L10" s="44">
        <v>27210</v>
      </c>
      <c r="M10" s="43">
        <v>27260</v>
      </c>
      <c r="N10" s="42">
        <f t="shared" si="3"/>
        <v>27235</v>
      </c>
      <c r="O10" s="44">
        <v>28150</v>
      </c>
      <c r="P10" s="43">
        <v>28200</v>
      </c>
      <c r="Q10" s="42">
        <f t="shared" si="4"/>
        <v>28175</v>
      </c>
      <c r="R10" s="50">
        <v>25100</v>
      </c>
      <c r="S10" s="49">
        <v>1.2503</v>
      </c>
      <c r="T10" s="49">
        <v>1.1040000000000001</v>
      </c>
      <c r="U10" s="48">
        <v>135.5</v>
      </c>
      <c r="V10" s="41">
        <v>20075.18</v>
      </c>
      <c r="W10" s="41">
        <v>20039.919999999998</v>
      </c>
      <c r="X10" s="47">
        <f t="shared" si="5"/>
        <v>22735.507246376808</v>
      </c>
      <c r="Y10" s="46">
        <v>1.2524999999999999</v>
      </c>
    </row>
    <row r="11" spans="1:25" x14ac:dyDescent="0.2">
      <c r="B11" s="45">
        <v>45050</v>
      </c>
      <c r="C11" s="44">
        <v>25050</v>
      </c>
      <c r="D11" s="43">
        <v>25100</v>
      </c>
      <c r="E11" s="42">
        <f t="shared" si="0"/>
        <v>25075</v>
      </c>
      <c r="F11" s="44">
        <v>25100</v>
      </c>
      <c r="G11" s="43">
        <v>25150</v>
      </c>
      <c r="H11" s="42">
        <f t="shared" si="1"/>
        <v>25125</v>
      </c>
      <c r="I11" s="44">
        <v>26325</v>
      </c>
      <c r="J11" s="43">
        <v>26375</v>
      </c>
      <c r="K11" s="42">
        <f t="shared" si="2"/>
        <v>26350</v>
      </c>
      <c r="L11" s="44">
        <v>27240</v>
      </c>
      <c r="M11" s="43">
        <v>27290</v>
      </c>
      <c r="N11" s="42">
        <f t="shared" si="3"/>
        <v>27265</v>
      </c>
      <c r="O11" s="44">
        <v>28180</v>
      </c>
      <c r="P11" s="43">
        <v>28230</v>
      </c>
      <c r="Q11" s="42">
        <f t="shared" si="4"/>
        <v>28205</v>
      </c>
      <c r="R11" s="50">
        <v>25100</v>
      </c>
      <c r="S11" s="49">
        <v>1.2585999999999999</v>
      </c>
      <c r="T11" s="49">
        <v>1.1073999999999999</v>
      </c>
      <c r="U11" s="48">
        <v>134.43</v>
      </c>
      <c r="V11" s="41">
        <v>19942.79</v>
      </c>
      <c r="W11" s="41">
        <v>19947.650000000001</v>
      </c>
      <c r="X11" s="47">
        <f t="shared" si="5"/>
        <v>22665.703449521403</v>
      </c>
      <c r="Y11" s="46">
        <v>1.2607999999999999</v>
      </c>
    </row>
    <row r="12" spans="1:25" x14ac:dyDescent="0.2">
      <c r="B12" s="45">
        <v>45051</v>
      </c>
      <c r="C12" s="44">
        <v>23755</v>
      </c>
      <c r="D12" s="43">
        <v>23800</v>
      </c>
      <c r="E12" s="42">
        <f t="shared" si="0"/>
        <v>23777.5</v>
      </c>
      <c r="F12" s="44">
        <v>23800</v>
      </c>
      <c r="G12" s="43">
        <v>23850</v>
      </c>
      <c r="H12" s="42">
        <f t="shared" si="1"/>
        <v>23825</v>
      </c>
      <c r="I12" s="44">
        <v>24970</v>
      </c>
      <c r="J12" s="43">
        <v>25020</v>
      </c>
      <c r="K12" s="42">
        <f t="shared" si="2"/>
        <v>24995</v>
      </c>
      <c r="L12" s="44">
        <v>25885</v>
      </c>
      <c r="M12" s="43">
        <v>25935</v>
      </c>
      <c r="N12" s="42">
        <f t="shared" si="3"/>
        <v>25910</v>
      </c>
      <c r="O12" s="44">
        <v>26805</v>
      </c>
      <c r="P12" s="43">
        <v>26855</v>
      </c>
      <c r="Q12" s="42">
        <f t="shared" si="4"/>
        <v>26830</v>
      </c>
      <c r="R12" s="50">
        <v>23800</v>
      </c>
      <c r="S12" s="49">
        <v>1.2605</v>
      </c>
      <c r="T12" s="49">
        <v>1.1009</v>
      </c>
      <c r="U12" s="48">
        <v>134.26</v>
      </c>
      <c r="V12" s="41">
        <v>18881.400000000001</v>
      </c>
      <c r="W12" s="41">
        <v>18888.099999999999</v>
      </c>
      <c r="X12" s="47">
        <f t="shared" si="5"/>
        <v>21618.675629030793</v>
      </c>
      <c r="Y12" s="46">
        <v>1.2626999999999999</v>
      </c>
    </row>
    <row r="13" spans="1:25" x14ac:dyDescent="0.2">
      <c r="B13" s="45">
        <v>45055</v>
      </c>
      <c r="C13" s="44">
        <v>23925</v>
      </c>
      <c r="D13" s="43">
        <v>23930</v>
      </c>
      <c r="E13" s="42">
        <f t="shared" si="0"/>
        <v>23927.5</v>
      </c>
      <c r="F13" s="44">
        <v>24000</v>
      </c>
      <c r="G13" s="43">
        <v>24050</v>
      </c>
      <c r="H13" s="42">
        <f t="shared" si="1"/>
        <v>24025</v>
      </c>
      <c r="I13" s="44">
        <v>25195</v>
      </c>
      <c r="J13" s="43">
        <v>25245</v>
      </c>
      <c r="K13" s="42">
        <f t="shared" si="2"/>
        <v>25220</v>
      </c>
      <c r="L13" s="44">
        <v>26120</v>
      </c>
      <c r="M13" s="43">
        <v>26170</v>
      </c>
      <c r="N13" s="42">
        <f t="shared" si="3"/>
        <v>26145</v>
      </c>
      <c r="O13" s="44">
        <v>27050</v>
      </c>
      <c r="P13" s="43">
        <v>27100</v>
      </c>
      <c r="Q13" s="42">
        <f t="shared" si="4"/>
        <v>27075</v>
      </c>
      <c r="R13" s="50">
        <v>23930</v>
      </c>
      <c r="S13" s="49">
        <v>1.2602</v>
      </c>
      <c r="T13" s="49">
        <v>1.0964</v>
      </c>
      <c r="U13" s="48">
        <v>134.94</v>
      </c>
      <c r="V13" s="41">
        <v>18989.05</v>
      </c>
      <c r="W13" s="41">
        <v>19052.52</v>
      </c>
      <c r="X13" s="47">
        <f t="shared" si="5"/>
        <v>21825.975921196641</v>
      </c>
      <c r="Y13" s="46">
        <v>1.2623</v>
      </c>
    </row>
    <row r="14" spans="1:25" x14ac:dyDescent="0.2">
      <c r="B14" s="45">
        <v>45056</v>
      </c>
      <c r="C14" s="44">
        <v>23015</v>
      </c>
      <c r="D14" s="43">
        <v>23035</v>
      </c>
      <c r="E14" s="42">
        <f t="shared" si="0"/>
        <v>23025</v>
      </c>
      <c r="F14" s="44">
        <v>23025</v>
      </c>
      <c r="G14" s="43">
        <v>23050</v>
      </c>
      <c r="H14" s="42">
        <f t="shared" si="1"/>
        <v>23037.5</v>
      </c>
      <c r="I14" s="44">
        <v>24230</v>
      </c>
      <c r="J14" s="43">
        <v>24280</v>
      </c>
      <c r="K14" s="42">
        <f t="shared" si="2"/>
        <v>24255</v>
      </c>
      <c r="L14" s="44">
        <v>25175</v>
      </c>
      <c r="M14" s="43">
        <v>25225</v>
      </c>
      <c r="N14" s="42">
        <f t="shared" si="3"/>
        <v>25200</v>
      </c>
      <c r="O14" s="44">
        <v>26145</v>
      </c>
      <c r="P14" s="43">
        <v>26195</v>
      </c>
      <c r="Q14" s="42">
        <f t="shared" si="4"/>
        <v>26170</v>
      </c>
      <c r="R14" s="50">
        <v>23035</v>
      </c>
      <c r="S14" s="49">
        <v>1.2606999999999999</v>
      </c>
      <c r="T14" s="49">
        <v>1.0949</v>
      </c>
      <c r="U14" s="48">
        <v>135.32</v>
      </c>
      <c r="V14" s="41">
        <v>18271.599999999999</v>
      </c>
      <c r="W14" s="41">
        <v>18251.64</v>
      </c>
      <c r="X14" s="47">
        <f t="shared" si="5"/>
        <v>21038.451000091332</v>
      </c>
      <c r="Y14" s="46">
        <v>1.2628999999999999</v>
      </c>
    </row>
    <row r="15" spans="1:25" x14ac:dyDescent="0.2">
      <c r="B15" s="45">
        <v>45057</v>
      </c>
      <c r="C15" s="44">
        <v>22235</v>
      </c>
      <c r="D15" s="43">
        <v>22250</v>
      </c>
      <c r="E15" s="42">
        <f t="shared" si="0"/>
        <v>22242.5</v>
      </c>
      <c r="F15" s="44">
        <v>22250</v>
      </c>
      <c r="G15" s="43">
        <v>22300</v>
      </c>
      <c r="H15" s="42">
        <f t="shared" si="1"/>
        <v>22275</v>
      </c>
      <c r="I15" s="44">
        <v>23480</v>
      </c>
      <c r="J15" s="43">
        <v>23530</v>
      </c>
      <c r="K15" s="42">
        <f t="shared" si="2"/>
        <v>23505</v>
      </c>
      <c r="L15" s="44">
        <v>24405</v>
      </c>
      <c r="M15" s="43">
        <v>24455</v>
      </c>
      <c r="N15" s="42">
        <f t="shared" si="3"/>
        <v>24430</v>
      </c>
      <c r="O15" s="44">
        <v>25385</v>
      </c>
      <c r="P15" s="43">
        <v>25435</v>
      </c>
      <c r="Q15" s="42">
        <f t="shared" si="4"/>
        <v>25410</v>
      </c>
      <c r="R15" s="50">
        <v>22250</v>
      </c>
      <c r="S15" s="49">
        <v>1.2586999999999999</v>
      </c>
      <c r="T15" s="49">
        <v>1.0931999999999999</v>
      </c>
      <c r="U15" s="48">
        <v>134.16</v>
      </c>
      <c r="V15" s="41">
        <v>17676.97</v>
      </c>
      <c r="W15" s="41">
        <v>17688.59</v>
      </c>
      <c r="X15" s="47">
        <f t="shared" si="5"/>
        <v>20353.091840468351</v>
      </c>
      <c r="Y15" s="46">
        <v>1.2606999999999999</v>
      </c>
    </row>
    <row r="16" spans="1:25" x14ac:dyDescent="0.2">
      <c r="B16" s="45">
        <v>45058</v>
      </c>
      <c r="C16" s="44">
        <v>22265</v>
      </c>
      <c r="D16" s="43">
        <v>22285</v>
      </c>
      <c r="E16" s="42">
        <f t="shared" si="0"/>
        <v>22275</v>
      </c>
      <c r="F16" s="44">
        <v>22280</v>
      </c>
      <c r="G16" s="43">
        <v>22300</v>
      </c>
      <c r="H16" s="42">
        <f t="shared" si="1"/>
        <v>22290</v>
      </c>
      <c r="I16" s="44">
        <v>23490</v>
      </c>
      <c r="J16" s="43">
        <v>23540</v>
      </c>
      <c r="K16" s="42">
        <f t="shared" si="2"/>
        <v>23515</v>
      </c>
      <c r="L16" s="44">
        <v>24460</v>
      </c>
      <c r="M16" s="43">
        <v>24510</v>
      </c>
      <c r="N16" s="42">
        <f t="shared" si="3"/>
        <v>24485</v>
      </c>
      <c r="O16" s="44">
        <v>25510</v>
      </c>
      <c r="P16" s="43">
        <v>25560</v>
      </c>
      <c r="Q16" s="42">
        <f t="shared" si="4"/>
        <v>25535</v>
      </c>
      <c r="R16" s="50">
        <v>22285</v>
      </c>
      <c r="S16" s="49">
        <v>1.2519</v>
      </c>
      <c r="T16" s="49">
        <v>1.0892999999999999</v>
      </c>
      <c r="U16" s="48">
        <v>134.94</v>
      </c>
      <c r="V16" s="41">
        <v>17800.939999999999</v>
      </c>
      <c r="W16" s="41">
        <v>17783.09</v>
      </c>
      <c r="X16" s="47">
        <f t="shared" si="5"/>
        <v>20458.092352887175</v>
      </c>
      <c r="Y16" s="46">
        <v>1.254</v>
      </c>
    </row>
    <row r="17" spans="2:25" x14ac:dyDescent="0.2">
      <c r="B17" s="45">
        <v>45061</v>
      </c>
      <c r="C17" s="44">
        <v>22150</v>
      </c>
      <c r="D17" s="43">
        <v>22200</v>
      </c>
      <c r="E17" s="42">
        <f t="shared" si="0"/>
        <v>22175</v>
      </c>
      <c r="F17" s="44">
        <v>22150</v>
      </c>
      <c r="G17" s="43">
        <v>22200</v>
      </c>
      <c r="H17" s="42">
        <f t="shared" si="1"/>
        <v>22175</v>
      </c>
      <c r="I17" s="44">
        <v>23325</v>
      </c>
      <c r="J17" s="43">
        <v>23375</v>
      </c>
      <c r="K17" s="42">
        <f t="shared" si="2"/>
        <v>23350</v>
      </c>
      <c r="L17" s="44">
        <v>24295</v>
      </c>
      <c r="M17" s="43">
        <v>24345</v>
      </c>
      <c r="N17" s="42">
        <f t="shared" si="3"/>
        <v>24320</v>
      </c>
      <c r="O17" s="44">
        <v>25295</v>
      </c>
      <c r="P17" s="43">
        <v>25345</v>
      </c>
      <c r="Q17" s="42">
        <f t="shared" si="4"/>
        <v>25320</v>
      </c>
      <c r="R17" s="50">
        <v>22200</v>
      </c>
      <c r="S17" s="49">
        <v>1.2511000000000001</v>
      </c>
      <c r="T17" s="49">
        <v>1.0878000000000001</v>
      </c>
      <c r="U17" s="48">
        <v>136.13999999999999</v>
      </c>
      <c r="V17" s="41">
        <v>17744.38</v>
      </c>
      <c r="W17" s="41">
        <v>17714.650000000001</v>
      </c>
      <c r="X17" s="47">
        <f t="shared" si="5"/>
        <v>20408.163265306121</v>
      </c>
      <c r="Y17" s="46">
        <v>1.2532000000000001</v>
      </c>
    </row>
    <row r="18" spans="2:25" x14ac:dyDescent="0.2">
      <c r="B18" s="45">
        <v>45062</v>
      </c>
      <c r="C18" s="44">
        <v>21350</v>
      </c>
      <c r="D18" s="43">
        <v>21400</v>
      </c>
      <c r="E18" s="42">
        <f t="shared" si="0"/>
        <v>21375</v>
      </c>
      <c r="F18" s="44">
        <v>21545</v>
      </c>
      <c r="G18" s="43">
        <v>21550</v>
      </c>
      <c r="H18" s="42">
        <f t="shared" si="1"/>
        <v>21547.5</v>
      </c>
      <c r="I18" s="44">
        <v>22725</v>
      </c>
      <c r="J18" s="43">
        <v>22775</v>
      </c>
      <c r="K18" s="42">
        <f t="shared" si="2"/>
        <v>22750</v>
      </c>
      <c r="L18" s="44">
        <v>23680</v>
      </c>
      <c r="M18" s="43">
        <v>23730</v>
      </c>
      <c r="N18" s="42">
        <f t="shared" si="3"/>
        <v>23705</v>
      </c>
      <c r="O18" s="44">
        <v>24630</v>
      </c>
      <c r="P18" s="43">
        <v>24680</v>
      </c>
      <c r="Q18" s="42">
        <f t="shared" si="4"/>
        <v>24655</v>
      </c>
      <c r="R18" s="50">
        <v>21400</v>
      </c>
      <c r="S18" s="49">
        <v>1.2519</v>
      </c>
      <c r="T18" s="49">
        <v>1.0887</v>
      </c>
      <c r="U18" s="48">
        <v>135.87</v>
      </c>
      <c r="V18" s="41">
        <v>17094.02</v>
      </c>
      <c r="W18" s="41">
        <v>17185.009999999998</v>
      </c>
      <c r="X18" s="47">
        <f t="shared" si="5"/>
        <v>19656.471020483146</v>
      </c>
      <c r="Y18" s="46">
        <v>1.254</v>
      </c>
    </row>
    <row r="19" spans="2:25" x14ac:dyDescent="0.2">
      <c r="B19" s="45">
        <v>45063</v>
      </c>
      <c r="C19" s="44">
        <v>21300</v>
      </c>
      <c r="D19" s="43">
        <v>21320</v>
      </c>
      <c r="E19" s="42">
        <f t="shared" si="0"/>
        <v>21310</v>
      </c>
      <c r="F19" s="44">
        <v>21375</v>
      </c>
      <c r="G19" s="43">
        <v>21425</v>
      </c>
      <c r="H19" s="42">
        <f t="shared" si="1"/>
        <v>21400</v>
      </c>
      <c r="I19" s="44">
        <v>22580</v>
      </c>
      <c r="J19" s="43">
        <v>22630</v>
      </c>
      <c r="K19" s="42">
        <f t="shared" si="2"/>
        <v>22605</v>
      </c>
      <c r="L19" s="44">
        <v>23535</v>
      </c>
      <c r="M19" s="43">
        <v>23585</v>
      </c>
      <c r="N19" s="42">
        <f t="shared" si="3"/>
        <v>23560</v>
      </c>
      <c r="O19" s="44">
        <v>24510</v>
      </c>
      <c r="P19" s="43">
        <v>24560</v>
      </c>
      <c r="Q19" s="42">
        <f t="shared" si="4"/>
        <v>24535</v>
      </c>
      <c r="R19" s="50">
        <v>21320</v>
      </c>
      <c r="S19" s="49">
        <v>1.2461</v>
      </c>
      <c r="T19" s="49">
        <v>1.0826</v>
      </c>
      <c r="U19" s="48">
        <v>137.01</v>
      </c>
      <c r="V19" s="41">
        <v>17109.38</v>
      </c>
      <c r="W19" s="41">
        <v>17164.72</v>
      </c>
      <c r="X19" s="47">
        <f t="shared" si="5"/>
        <v>19693.330870127469</v>
      </c>
      <c r="Y19" s="46">
        <v>1.2482</v>
      </c>
    </row>
    <row r="20" spans="2:25" x14ac:dyDescent="0.2">
      <c r="B20" s="45">
        <v>45064</v>
      </c>
      <c r="C20" s="44">
        <v>21250</v>
      </c>
      <c r="D20" s="43">
        <v>21275</v>
      </c>
      <c r="E20" s="42">
        <f t="shared" si="0"/>
        <v>21262.5</v>
      </c>
      <c r="F20" s="44">
        <v>21310</v>
      </c>
      <c r="G20" s="43">
        <v>21350</v>
      </c>
      <c r="H20" s="42">
        <f t="shared" si="1"/>
        <v>21330</v>
      </c>
      <c r="I20" s="44">
        <v>22485</v>
      </c>
      <c r="J20" s="43">
        <v>22535</v>
      </c>
      <c r="K20" s="42">
        <f t="shared" si="2"/>
        <v>22510</v>
      </c>
      <c r="L20" s="44">
        <v>23410</v>
      </c>
      <c r="M20" s="43">
        <v>23460</v>
      </c>
      <c r="N20" s="42">
        <f t="shared" si="3"/>
        <v>23435</v>
      </c>
      <c r="O20" s="44">
        <v>24385</v>
      </c>
      <c r="P20" s="43">
        <v>24435</v>
      </c>
      <c r="Q20" s="42">
        <f t="shared" si="4"/>
        <v>24410</v>
      </c>
      <c r="R20" s="50">
        <v>21275</v>
      </c>
      <c r="S20" s="49">
        <v>1.2443</v>
      </c>
      <c r="T20" s="49">
        <v>1.0814999999999999</v>
      </c>
      <c r="U20" s="48">
        <v>137.83000000000001</v>
      </c>
      <c r="V20" s="41">
        <v>17097.97</v>
      </c>
      <c r="W20" s="41">
        <v>17129.330000000002</v>
      </c>
      <c r="X20" s="47">
        <f t="shared" si="5"/>
        <v>19671.752196024041</v>
      </c>
      <c r="Y20" s="46">
        <v>1.2464</v>
      </c>
    </row>
    <row r="21" spans="2:25" x14ac:dyDescent="0.2">
      <c r="B21" s="45">
        <v>45065</v>
      </c>
      <c r="C21" s="44">
        <v>21455</v>
      </c>
      <c r="D21" s="43">
        <v>21465</v>
      </c>
      <c r="E21" s="42">
        <f t="shared" si="0"/>
        <v>21460</v>
      </c>
      <c r="F21" s="44">
        <v>21665</v>
      </c>
      <c r="G21" s="43">
        <v>21685</v>
      </c>
      <c r="H21" s="42">
        <f t="shared" si="1"/>
        <v>21675</v>
      </c>
      <c r="I21" s="44">
        <v>22875</v>
      </c>
      <c r="J21" s="43">
        <v>22925</v>
      </c>
      <c r="K21" s="42">
        <f t="shared" si="2"/>
        <v>22900</v>
      </c>
      <c r="L21" s="44">
        <v>23800</v>
      </c>
      <c r="M21" s="43">
        <v>23850</v>
      </c>
      <c r="N21" s="42">
        <f t="shared" si="3"/>
        <v>23825</v>
      </c>
      <c r="O21" s="44">
        <v>24775</v>
      </c>
      <c r="P21" s="43">
        <v>24825</v>
      </c>
      <c r="Q21" s="42">
        <f t="shared" si="4"/>
        <v>24800</v>
      </c>
      <c r="R21" s="50">
        <v>21465</v>
      </c>
      <c r="S21" s="49">
        <v>1.2442</v>
      </c>
      <c r="T21" s="49">
        <v>1.0809</v>
      </c>
      <c r="U21" s="48">
        <v>138.41</v>
      </c>
      <c r="V21" s="41">
        <v>17252.05</v>
      </c>
      <c r="W21" s="41">
        <v>17399.5</v>
      </c>
      <c r="X21" s="47">
        <f t="shared" si="5"/>
        <v>19858.451290591176</v>
      </c>
      <c r="Y21" s="46">
        <v>1.2463</v>
      </c>
    </row>
    <row r="22" spans="2:25" x14ac:dyDescent="0.2">
      <c r="B22" s="45">
        <v>45068</v>
      </c>
      <c r="C22" s="44">
        <v>21250</v>
      </c>
      <c r="D22" s="43">
        <v>21275</v>
      </c>
      <c r="E22" s="42">
        <f t="shared" si="0"/>
        <v>21262.5</v>
      </c>
      <c r="F22" s="44">
        <v>21400</v>
      </c>
      <c r="G22" s="43">
        <v>21425</v>
      </c>
      <c r="H22" s="42">
        <f t="shared" si="1"/>
        <v>21412.5</v>
      </c>
      <c r="I22" s="44">
        <v>22575</v>
      </c>
      <c r="J22" s="43">
        <v>22625</v>
      </c>
      <c r="K22" s="42">
        <f t="shared" si="2"/>
        <v>22600</v>
      </c>
      <c r="L22" s="44">
        <v>23475</v>
      </c>
      <c r="M22" s="43">
        <v>23525</v>
      </c>
      <c r="N22" s="42">
        <f t="shared" si="3"/>
        <v>23500</v>
      </c>
      <c r="O22" s="44">
        <v>24545</v>
      </c>
      <c r="P22" s="43">
        <v>24595</v>
      </c>
      <c r="Q22" s="42">
        <f t="shared" si="4"/>
        <v>24570</v>
      </c>
      <c r="R22" s="50">
        <v>21275</v>
      </c>
      <c r="S22" s="49">
        <v>1.2463</v>
      </c>
      <c r="T22" s="49">
        <v>1.0822000000000001</v>
      </c>
      <c r="U22" s="48">
        <v>138.25</v>
      </c>
      <c r="V22" s="41">
        <v>17070.53</v>
      </c>
      <c r="W22" s="41">
        <v>17163.34</v>
      </c>
      <c r="X22" s="47">
        <f t="shared" si="5"/>
        <v>19659.027906117168</v>
      </c>
      <c r="Y22" s="46">
        <v>1.2483</v>
      </c>
    </row>
    <row r="23" spans="2:25" x14ac:dyDescent="0.2">
      <c r="B23" s="45">
        <v>45069</v>
      </c>
      <c r="C23" s="44">
        <v>20755</v>
      </c>
      <c r="D23" s="43">
        <v>20760</v>
      </c>
      <c r="E23" s="42">
        <f t="shared" si="0"/>
        <v>20757.5</v>
      </c>
      <c r="F23" s="44">
        <v>20975</v>
      </c>
      <c r="G23" s="43">
        <v>20985</v>
      </c>
      <c r="H23" s="42">
        <f t="shared" si="1"/>
        <v>20980</v>
      </c>
      <c r="I23" s="44">
        <v>22215</v>
      </c>
      <c r="J23" s="43">
        <v>22265</v>
      </c>
      <c r="K23" s="42">
        <f t="shared" si="2"/>
        <v>22240</v>
      </c>
      <c r="L23" s="44">
        <v>23115</v>
      </c>
      <c r="M23" s="43">
        <v>23165</v>
      </c>
      <c r="N23" s="42">
        <f t="shared" si="3"/>
        <v>23140</v>
      </c>
      <c r="O23" s="44">
        <v>24125</v>
      </c>
      <c r="P23" s="43">
        <v>24175</v>
      </c>
      <c r="Q23" s="42">
        <f t="shared" si="4"/>
        <v>24150</v>
      </c>
      <c r="R23" s="50">
        <v>20760</v>
      </c>
      <c r="S23" s="49">
        <v>1.2383999999999999</v>
      </c>
      <c r="T23" s="49">
        <v>1.0772999999999999</v>
      </c>
      <c r="U23" s="48">
        <v>138.41999999999999</v>
      </c>
      <c r="V23" s="41">
        <v>16763.57</v>
      </c>
      <c r="W23" s="41">
        <v>16916.57</v>
      </c>
      <c r="X23" s="47">
        <f t="shared" si="5"/>
        <v>19270.39821776664</v>
      </c>
      <c r="Y23" s="46">
        <v>1.2404999999999999</v>
      </c>
    </row>
    <row r="24" spans="2:25" x14ac:dyDescent="0.2">
      <c r="B24" s="45">
        <v>45070</v>
      </c>
      <c r="C24" s="44">
        <v>20850</v>
      </c>
      <c r="D24" s="43">
        <v>20900</v>
      </c>
      <c r="E24" s="42">
        <f t="shared" si="0"/>
        <v>20875</v>
      </c>
      <c r="F24" s="44">
        <v>21075</v>
      </c>
      <c r="G24" s="43">
        <v>21100</v>
      </c>
      <c r="H24" s="42">
        <f t="shared" si="1"/>
        <v>21087.5</v>
      </c>
      <c r="I24" s="44">
        <v>22375</v>
      </c>
      <c r="J24" s="43">
        <v>22425</v>
      </c>
      <c r="K24" s="42">
        <f t="shared" si="2"/>
        <v>22400</v>
      </c>
      <c r="L24" s="44">
        <v>23355</v>
      </c>
      <c r="M24" s="43">
        <v>23405</v>
      </c>
      <c r="N24" s="42">
        <f t="shared" si="3"/>
        <v>23380</v>
      </c>
      <c r="O24" s="44">
        <v>24405</v>
      </c>
      <c r="P24" s="43">
        <v>24455</v>
      </c>
      <c r="Q24" s="42">
        <f t="shared" si="4"/>
        <v>24430</v>
      </c>
      <c r="R24" s="50">
        <v>20900</v>
      </c>
      <c r="S24" s="49">
        <v>1.2399</v>
      </c>
      <c r="T24" s="49">
        <v>1.0781000000000001</v>
      </c>
      <c r="U24" s="48">
        <v>138.38</v>
      </c>
      <c r="V24" s="41">
        <v>16856.2</v>
      </c>
      <c r="W24" s="41">
        <v>16991.46</v>
      </c>
      <c r="X24" s="47">
        <f t="shared" si="5"/>
        <v>19385.956775809293</v>
      </c>
      <c r="Y24" s="46">
        <v>1.2418</v>
      </c>
    </row>
    <row r="25" spans="2:25" x14ac:dyDescent="0.2">
      <c r="B25" s="45">
        <v>45071</v>
      </c>
      <c r="C25" s="44">
        <v>21120</v>
      </c>
      <c r="D25" s="43">
        <v>21125</v>
      </c>
      <c r="E25" s="42">
        <f t="shared" si="0"/>
        <v>21122.5</v>
      </c>
      <c r="F25" s="44">
        <v>21390</v>
      </c>
      <c r="G25" s="43">
        <v>21395</v>
      </c>
      <c r="H25" s="42">
        <f t="shared" si="1"/>
        <v>21392.5</v>
      </c>
      <c r="I25" s="44">
        <v>22640</v>
      </c>
      <c r="J25" s="43">
        <v>22690</v>
      </c>
      <c r="K25" s="42">
        <f t="shared" si="2"/>
        <v>22665</v>
      </c>
      <c r="L25" s="44">
        <v>23620</v>
      </c>
      <c r="M25" s="43">
        <v>23670</v>
      </c>
      <c r="N25" s="42">
        <f t="shared" si="3"/>
        <v>23645</v>
      </c>
      <c r="O25" s="44">
        <v>24670</v>
      </c>
      <c r="P25" s="43">
        <v>24720</v>
      </c>
      <c r="Q25" s="42">
        <f t="shared" si="4"/>
        <v>24695</v>
      </c>
      <c r="R25" s="50">
        <v>21125</v>
      </c>
      <c r="S25" s="49">
        <v>1.2363</v>
      </c>
      <c r="T25" s="49">
        <v>1.0732999999999999</v>
      </c>
      <c r="U25" s="48">
        <v>139.58000000000001</v>
      </c>
      <c r="V25" s="41">
        <v>17087.28</v>
      </c>
      <c r="W25" s="41">
        <v>17277.72</v>
      </c>
      <c r="X25" s="47">
        <f t="shared" si="5"/>
        <v>19682.288269822046</v>
      </c>
      <c r="Y25" s="46">
        <v>1.2383</v>
      </c>
    </row>
    <row r="26" spans="2:25" x14ac:dyDescent="0.2">
      <c r="B26" s="45">
        <v>45072</v>
      </c>
      <c r="C26" s="44">
        <v>21400</v>
      </c>
      <c r="D26" s="43">
        <v>21450</v>
      </c>
      <c r="E26" s="42">
        <f t="shared" si="0"/>
        <v>21425</v>
      </c>
      <c r="F26" s="44">
        <v>21590</v>
      </c>
      <c r="G26" s="43">
        <v>21595</v>
      </c>
      <c r="H26" s="42">
        <f t="shared" si="1"/>
        <v>21592.5</v>
      </c>
      <c r="I26" s="44">
        <v>22835</v>
      </c>
      <c r="J26" s="43">
        <v>22885</v>
      </c>
      <c r="K26" s="42">
        <f t="shared" si="2"/>
        <v>22860</v>
      </c>
      <c r="L26" s="44">
        <v>23835</v>
      </c>
      <c r="M26" s="43">
        <v>23885</v>
      </c>
      <c r="N26" s="42">
        <f t="shared" si="3"/>
        <v>23860</v>
      </c>
      <c r="O26" s="44">
        <v>24935</v>
      </c>
      <c r="P26" s="43">
        <v>24985</v>
      </c>
      <c r="Q26" s="42">
        <f t="shared" si="4"/>
        <v>24960</v>
      </c>
      <c r="R26" s="50">
        <v>21450</v>
      </c>
      <c r="S26" s="49">
        <v>1.2386999999999999</v>
      </c>
      <c r="T26" s="49">
        <v>1.0751999999999999</v>
      </c>
      <c r="U26" s="48">
        <v>139.77000000000001</v>
      </c>
      <c r="V26" s="41">
        <v>17316.54</v>
      </c>
      <c r="W26" s="41">
        <v>17406.900000000001</v>
      </c>
      <c r="X26" s="47">
        <f t="shared" si="5"/>
        <v>19949.776785714286</v>
      </c>
      <c r="Y26" s="46">
        <v>1.2405999999999999</v>
      </c>
    </row>
    <row r="27" spans="2:25" x14ac:dyDescent="0.2">
      <c r="B27" s="45">
        <v>45076</v>
      </c>
      <c r="C27" s="44">
        <v>21215</v>
      </c>
      <c r="D27" s="43">
        <v>21235</v>
      </c>
      <c r="E27" s="42">
        <f t="shared" si="0"/>
        <v>21225</v>
      </c>
      <c r="F27" s="44">
        <v>21490</v>
      </c>
      <c r="G27" s="43">
        <v>21500</v>
      </c>
      <c r="H27" s="42">
        <f t="shared" si="1"/>
        <v>21495</v>
      </c>
      <c r="I27" s="44">
        <v>22745</v>
      </c>
      <c r="J27" s="43">
        <v>22795</v>
      </c>
      <c r="K27" s="42">
        <f t="shared" si="2"/>
        <v>22770</v>
      </c>
      <c r="L27" s="44">
        <v>23745</v>
      </c>
      <c r="M27" s="43">
        <v>23795</v>
      </c>
      <c r="N27" s="42">
        <f t="shared" si="3"/>
        <v>23770</v>
      </c>
      <c r="O27" s="44">
        <v>24855</v>
      </c>
      <c r="P27" s="43">
        <v>24905</v>
      </c>
      <c r="Q27" s="42">
        <f t="shared" si="4"/>
        <v>24880</v>
      </c>
      <c r="R27" s="50">
        <v>21235</v>
      </c>
      <c r="S27" s="49">
        <v>1.2435</v>
      </c>
      <c r="T27" s="49">
        <v>1.0744</v>
      </c>
      <c r="U27" s="48">
        <v>139.66999999999999</v>
      </c>
      <c r="V27" s="41">
        <v>17076.8</v>
      </c>
      <c r="W27" s="41">
        <v>17262.14</v>
      </c>
      <c r="X27" s="47">
        <f t="shared" si="5"/>
        <v>19764.519731943408</v>
      </c>
      <c r="Y27" s="46">
        <v>1.2455000000000001</v>
      </c>
    </row>
    <row r="28" spans="2:25" x14ac:dyDescent="0.2">
      <c r="B28" s="45">
        <v>45077</v>
      </c>
      <c r="C28" s="44">
        <v>20400</v>
      </c>
      <c r="D28" s="43">
        <v>20450</v>
      </c>
      <c r="E28" s="42">
        <f t="shared" si="0"/>
        <v>20425</v>
      </c>
      <c r="F28" s="44">
        <v>20500</v>
      </c>
      <c r="G28" s="43">
        <v>20540</v>
      </c>
      <c r="H28" s="42">
        <f t="shared" si="1"/>
        <v>20520</v>
      </c>
      <c r="I28" s="44">
        <v>21775</v>
      </c>
      <c r="J28" s="43">
        <v>21825</v>
      </c>
      <c r="K28" s="42">
        <f t="shared" si="2"/>
        <v>21800</v>
      </c>
      <c r="L28" s="44">
        <v>22735</v>
      </c>
      <c r="M28" s="43">
        <v>22785</v>
      </c>
      <c r="N28" s="42">
        <f t="shared" si="3"/>
        <v>22760</v>
      </c>
      <c r="O28" s="44">
        <v>23875</v>
      </c>
      <c r="P28" s="43">
        <v>23925</v>
      </c>
      <c r="Q28" s="42">
        <f t="shared" si="4"/>
        <v>23900</v>
      </c>
      <c r="R28" s="50">
        <v>20450</v>
      </c>
      <c r="S28" s="49">
        <v>1.2361</v>
      </c>
      <c r="T28" s="49">
        <v>1.0680000000000001</v>
      </c>
      <c r="U28" s="48">
        <v>139.71</v>
      </c>
      <c r="V28" s="41">
        <v>16543.97</v>
      </c>
      <c r="W28" s="41">
        <v>16588.599999999999</v>
      </c>
      <c r="X28" s="47">
        <f t="shared" si="5"/>
        <v>19147.940074906364</v>
      </c>
      <c r="Y28" s="46">
        <v>1.2382</v>
      </c>
    </row>
    <row r="29" spans="2:25" x14ac:dyDescent="0.2">
      <c r="B29" s="40" t="s">
        <v>11</v>
      </c>
      <c r="C29" s="39">
        <f>ROUND(AVERAGE(C9:C28),2)</f>
        <v>22200.25</v>
      </c>
      <c r="D29" s="38">
        <f>ROUND(AVERAGE(D9:D28),2)</f>
        <v>22229.5</v>
      </c>
      <c r="E29" s="37">
        <f>ROUND(AVERAGE(C29:D29),2)</f>
        <v>22214.880000000001</v>
      </c>
      <c r="F29" s="39">
        <f>ROUND(AVERAGE(F9:F28),2)</f>
        <v>22315</v>
      </c>
      <c r="G29" s="38">
        <f>ROUND(AVERAGE(G9:G28),2)</f>
        <v>22342.25</v>
      </c>
      <c r="H29" s="37">
        <f>ROUND(AVERAGE(F29:G29),2)</f>
        <v>22328.63</v>
      </c>
      <c r="I29" s="39">
        <f>ROUND(AVERAGE(I9:I28),2)</f>
        <v>23529</v>
      </c>
      <c r="J29" s="38">
        <f>ROUND(AVERAGE(J9:J28),2)</f>
        <v>23579</v>
      </c>
      <c r="K29" s="37">
        <f>ROUND(AVERAGE(I29:J29),2)</f>
        <v>23554</v>
      </c>
      <c r="L29" s="39">
        <f>ROUND(AVERAGE(L9:L28),2)</f>
        <v>24472.75</v>
      </c>
      <c r="M29" s="38">
        <f>ROUND(AVERAGE(M9:M28),2)</f>
        <v>24522.75</v>
      </c>
      <c r="N29" s="37">
        <f>ROUND(AVERAGE(L29:M29),2)</f>
        <v>24497.75</v>
      </c>
      <c r="O29" s="39">
        <f>ROUND(AVERAGE(O9:O28),2)</f>
        <v>25476.5</v>
      </c>
      <c r="P29" s="38">
        <f>ROUND(AVERAGE(P9:P28),2)</f>
        <v>25526.5</v>
      </c>
      <c r="Q29" s="37">
        <f>ROUND(AVERAGE(O29:P29),2)</f>
        <v>25501.5</v>
      </c>
      <c r="R29" s="36">
        <f>ROUND(AVERAGE(R9:R28),2)</f>
        <v>22229.5</v>
      </c>
      <c r="S29" s="35">
        <f>ROUND(AVERAGE(S9:S28),4)</f>
        <v>1.2483</v>
      </c>
      <c r="T29" s="34">
        <f>ROUND(AVERAGE(T9:T28),4)</f>
        <v>1.0866</v>
      </c>
      <c r="U29" s="167">
        <f>ROUND(AVERAGE(U9:U28),2)</f>
        <v>137</v>
      </c>
      <c r="V29" s="33">
        <f>AVERAGE(V9:V28)</f>
        <v>17803.406499999994</v>
      </c>
      <c r="W29" s="33">
        <f>AVERAGE(W9:W28)</f>
        <v>17864.139500000001</v>
      </c>
      <c r="X29" s="33">
        <f>AVERAGE(X9:X28)</f>
        <v>20446.983579153013</v>
      </c>
      <c r="Y29" s="32">
        <f>AVERAGE(Y9:Y28)</f>
        <v>1.250375</v>
      </c>
    </row>
    <row r="30" spans="2:25" x14ac:dyDescent="0.2">
      <c r="B30" s="31" t="s">
        <v>12</v>
      </c>
      <c r="C30" s="30">
        <f t="shared" ref="C30:Y30" si="6">MAX(C9:C28)</f>
        <v>25050</v>
      </c>
      <c r="D30" s="29">
        <f t="shared" si="6"/>
        <v>25100</v>
      </c>
      <c r="E30" s="28">
        <f t="shared" si="6"/>
        <v>25075</v>
      </c>
      <c r="F30" s="30">
        <f t="shared" si="6"/>
        <v>25100</v>
      </c>
      <c r="G30" s="29">
        <f t="shared" si="6"/>
        <v>25150</v>
      </c>
      <c r="H30" s="28">
        <f t="shared" si="6"/>
        <v>25125</v>
      </c>
      <c r="I30" s="30">
        <f t="shared" si="6"/>
        <v>26325</v>
      </c>
      <c r="J30" s="29">
        <f t="shared" si="6"/>
        <v>26375</v>
      </c>
      <c r="K30" s="28">
        <f t="shared" si="6"/>
        <v>26350</v>
      </c>
      <c r="L30" s="30">
        <f t="shared" si="6"/>
        <v>27240</v>
      </c>
      <c r="M30" s="29">
        <f t="shared" si="6"/>
        <v>27290</v>
      </c>
      <c r="N30" s="28">
        <f t="shared" si="6"/>
        <v>27265</v>
      </c>
      <c r="O30" s="30">
        <f t="shared" si="6"/>
        <v>28180</v>
      </c>
      <c r="P30" s="29">
        <f t="shared" si="6"/>
        <v>28230</v>
      </c>
      <c r="Q30" s="28">
        <f t="shared" si="6"/>
        <v>28205</v>
      </c>
      <c r="R30" s="27">
        <f t="shared" si="6"/>
        <v>25100</v>
      </c>
      <c r="S30" s="26">
        <f t="shared" si="6"/>
        <v>1.2606999999999999</v>
      </c>
      <c r="T30" s="25">
        <f t="shared" si="6"/>
        <v>1.1073999999999999</v>
      </c>
      <c r="U30" s="24">
        <f t="shared" si="6"/>
        <v>139.77000000000001</v>
      </c>
      <c r="V30" s="23">
        <f t="shared" si="6"/>
        <v>20075.18</v>
      </c>
      <c r="W30" s="23">
        <f t="shared" si="6"/>
        <v>20039.919999999998</v>
      </c>
      <c r="X30" s="23">
        <f t="shared" si="6"/>
        <v>22735.507246376808</v>
      </c>
      <c r="Y30" s="22">
        <f t="shared" si="6"/>
        <v>1.2628999999999999</v>
      </c>
    </row>
    <row r="31" spans="2:25" ht="13.5" thickBot="1" x14ac:dyDescent="0.25">
      <c r="B31" s="21" t="s">
        <v>13</v>
      </c>
      <c r="C31" s="20">
        <f t="shared" ref="C31:Y31" si="7">MIN(C9:C28)</f>
        <v>20400</v>
      </c>
      <c r="D31" s="19">
        <f t="shared" si="7"/>
        <v>20450</v>
      </c>
      <c r="E31" s="18">
        <f t="shared" si="7"/>
        <v>20425</v>
      </c>
      <c r="F31" s="20">
        <f t="shared" si="7"/>
        <v>20500</v>
      </c>
      <c r="G31" s="19">
        <f t="shared" si="7"/>
        <v>20540</v>
      </c>
      <c r="H31" s="18">
        <f t="shared" si="7"/>
        <v>20520</v>
      </c>
      <c r="I31" s="20">
        <f t="shared" si="7"/>
        <v>21775</v>
      </c>
      <c r="J31" s="19">
        <f t="shared" si="7"/>
        <v>21825</v>
      </c>
      <c r="K31" s="18">
        <f t="shared" si="7"/>
        <v>21800</v>
      </c>
      <c r="L31" s="20">
        <f t="shared" si="7"/>
        <v>22735</v>
      </c>
      <c r="M31" s="19">
        <f t="shared" si="7"/>
        <v>22785</v>
      </c>
      <c r="N31" s="18">
        <f t="shared" si="7"/>
        <v>22760</v>
      </c>
      <c r="O31" s="20">
        <f t="shared" si="7"/>
        <v>23875</v>
      </c>
      <c r="P31" s="19">
        <f t="shared" si="7"/>
        <v>23925</v>
      </c>
      <c r="Q31" s="18">
        <f t="shared" si="7"/>
        <v>23900</v>
      </c>
      <c r="R31" s="17">
        <f t="shared" si="7"/>
        <v>20450</v>
      </c>
      <c r="S31" s="16">
        <f t="shared" si="7"/>
        <v>1.2361</v>
      </c>
      <c r="T31" s="15">
        <f t="shared" si="7"/>
        <v>1.0680000000000001</v>
      </c>
      <c r="U31" s="14">
        <f t="shared" si="7"/>
        <v>134.16</v>
      </c>
      <c r="V31" s="13">
        <f t="shared" si="7"/>
        <v>16543.97</v>
      </c>
      <c r="W31" s="13">
        <f t="shared" si="7"/>
        <v>16588.599999999999</v>
      </c>
      <c r="X31" s="13">
        <f t="shared" si="7"/>
        <v>19147.940074906364</v>
      </c>
      <c r="Y31" s="12">
        <f t="shared" si="7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9">
    <mergeCell ref="R7:R8"/>
    <mergeCell ref="S7:U7"/>
    <mergeCell ref="V7:W7"/>
    <mergeCell ref="Y7:Y8"/>
    <mergeCell ref="C7:E7"/>
    <mergeCell ref="F7:H7"/>
    <mergeCell ref="I7:K7"/>
    <mergeCell ref="L7:N7"/>
    <mergeCell ref="O7:Q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S34"/>
  <sheetViews>
    <sheetView workbookViewId="0">
      <pane ySplit="8" topLeftCell="A9" activePane="bottomLeft" state="frozen"/>
      <selection activeCell="C46" sqref="C46"/>
      <selection pane="bottomLeft"/>
    </sheetView>
  </sheetViews>
  <sheetFormatPr baseColWidth="10" defaultColWidth="9.140625" defaultRowHeight="12.75" x14ac:dyDescent="0.2"/>
  <cols>
    <col min="2" max="2" width="9.7109375" bestFit="1" customWidth="1"/>
    <col min="3" max="3" width="12.42578125" style="4" bestFit="1" customWidth="1"/>
    <col min="4" max="4" width="12" style="4" bestFit="1" customWidth="1"/>
    <col min="5" max="5" width="9.42578125" bestFit="1" customWidth="1"/>
    <col min="6" max="7" width="10.7109375" style="4" customWidth="1"/>
    <col min="8" max="8" width="10.7109375" customWidth="1"/>
    <col min="9" max="10" width="10.7109375" style="4" customWidth="1"/>
    <col min="11" max="11" width="10.7109375" customWidth="1"/>
    <col min="12" max="12" width="12.5703125" style="4" bestFit="1" customWidth="1"/>
    <col min="13" max="13" width="10" style="4" bestFit="1" customWidth="1"/>
    <col min="14" max="14" width="14.140625" bestFit="1" customWidth="1"/>
    <col min="15" max="15" width="12.5703125" style="4" bestFit="1" customWidth="1"/>
    <col min="16" max="16" width="10.5703125" bestFit="1" customWidth="1"/>
    <col min="17" max="17" width="11.28515625" bestFit="1" customWidth="1"/>
    <col min="18" max="18" width="14.140625" bestFit="1" customWidth="1"/>
    <col min="19" max="19" width="10.5703125" bestFit="1" customWidth="1"/>
  </cols>
  <sheetData>
    <row r="3" spans="1:19" ht="15.75" x14ac:dyDescent="0.25">
      <c r="B3" s="5" t="s">
        <v>19</v>
      </c>
    </row>
    <row r="4" spans="1:19" x14ac:dyDescent="0.2">
      <c r="B4" s="58" t="s">
        <v>33</v>
      </c>
    </row>
    <row r="6" spans="1:19" ht="13.5" thickBot="1" x14ac:dyDescent="0.25">
      <c r="B6" s="1">
        <v>45048</v>
      </c>
    </row>
    <row r="7" spans="1:19" ht="13.5" thickBot="1" x14ac:dyDescent="0.25">
      <c r="B7" s="57"/>
      <c r="C7" s="173" t="s">
        <v>0</v>
      </c>
      <c r="D7" s="175"/>
      <c r="E7" s="174"/>
      <c r="F7" s="173" t="s">
        <v>2</v>
      </c>
      <c r="G7" s="175"/>
      <c r="H7" s="174"/>
      <c r="I7" s="176" t="s">
        <v>3</v>
      </c>
      <c r="J7" s="177"/>
      <c r="K7" s="178"/>
      <c r="L7" s="168" t="s">
        <v>4</v>
      </c>
      <c r="M7" s="170" t="s">
        <v>21</v>
      </c>
      <c r="N7" s="171"/>
      <c r="O7" s="172"/>
      <c r="P7" s="173" t="s">
        <v>5</v>
      </c>
      <c r="Q7" s="174"/>
      <c r="R7" s="9" t="s">
        <v>18</v>
      </c>
      <c r="S7" s="168" t="s">
        <v>20</v>
      </c>
    </row>
    <row r="8" spans="1:19" ht="13.5" thickBot="1" x14ac:dyDescent="0.25">
      <c r="A8" s="3"/>
      <c r="B8" s="56"/>
      <c r="C8" s="52" t="s">
        <v>6</v>
      </c>
      <c r="D8" s="52" t="s">
        <v>7</v>
      </c>
      <c r="E8" s="55" t="s">
        <v>1</v>
      </c>
      <c r="F8" s="52" t="s">
        <v>6</v>
      </c>
      <c r="G8" s="52" t="s">
        <v>7</v>
      </c>
      <c r="H8" s="55" t="s">
        <v>1</v>
      </c>
      <c r="I8" s="52" t="s">
        <v>6</v>
      </c>
      <c r="J8" s="52" t="s">
        <v>7</v>
      </c>
      <c r="K8" s="55" t="s">
        <v>1</v>
      </c>
      <c r="L8" s="169"/>
      <c r="M8" s="54" t="s">
        <v>10</v>
      </c>
      <c r="N8" s="53" t="s">
        <v>16</v>
      </c>
      <c r="O8" s="10" t="s">
        <v>17</v>
      </c>
      <c r="P8" s="52" t="s">
        <v>8</v>
      </c>
      <c r="Q8" s="52" t="s">
        <v>9</v>
      </c>
      <c r="R8" s="11" t="s">
        <v>8</v>
      </c>
      <c r="S8" s="169" t="s">
        <v>20</v>
      </c>
    </row>
    <row r="9" spans="1:19" x14ac:dyDescent="0.2">
      <c r="B9" s="45">
        <v>45048</v>
      </c>
      <c r="C9" s="44">
        <v>33985</v>
      </c>
      <c r="D9" s="43">
        <v>34485</v>
      </c>
      <c r="E9" s="42">
        <f t="shared" ref="E9:E28" si="0">AVERAGE(C9:D9)</f>
        <v>34235</v>
      </c>
      <c r="F9" s="44">
        <v>34430</v>
      </c>
      <c r="G9" s="43">
        <v>34930</v>
      </c>
      <c r="H9" s="42">
        <f t="shared" ref="H9:H28" si="1">AVERAGE(F9:G9)</f>
        <v>34680</v>
      </c>
      <c r="I9" s="44">
        <v>36055</v>
      </c>
      <c r="J9" s="43">
        <v>37055</v>
      </c>
      <c r="K9" s="42">
        <f t="shared" ref="K9:K28" si="2">AVERAGE(I9:J9)</f>
        <v>36555</v>
      </c>
      <c r="L9" s="50">
        <v>34485</v>
      </c>
      <c r="M9" s="49">
        <v>1.2481</v>
      </c>
      <c r="N9" s="51">
        <v>1.0968</v>
      </c>
      <c r="O9" s="48">
        <v>137.35</v>
      </c>
      <c r="P9" s="41">
        <v>27630</v>
      </c>
      <c r="Q9" s="41">
        <v>27937.3</v>
      </c>
      <c r="R9" s="47">
        <f t="shared" ref="R9:R28" si="3">L9/N9</f>
        <v>31441.466083150986</v>
      </c>
      <c r="S9" s="46">
        <v>1.2503</v>
      </c>
    </row>
    <row r="10" spans="1:19" x14ac:dyDescent="0.2">
      <c r="B10" s="45">
        <v>45049</v>
      </c>
      <c r="C10" s="44">
        <v>33985</v>
      </c>
      <c r="D10" s="43">
        <v>34485</v>
      </c>
      <c r="E10" s="42">
        <f t="shared" si="0"/>
        <v>34235</v>
      </c>
      <c r="F10" s="44">
        <v>34430</v>
      </c>
      <c r="G10" s="43">
        <v>34930</v>
      </c>
      <c r="H10" s="42">
        <f t="shared" si="1"/>
        <v>34680</v>
      </c>
      <c r="I10" s="44">
        <v>36050</v>
      </c>
      <c r="J10" s="43">
        <v>37050</v>
      </c>
      <c r="K10" s="42">
        <f t="shared" si="2"/>
        <v>36550</v>
      </c>
      <c r="L10" s="50">
        <v>34485</v>
      </c>
      <c r="M10" s="49">
        <v>1.2503</v>
      </c>
      <c r="N10" s="49">
        <v>1.1040000000000001</v>
      </c>
      <c r="O10" s="48">
        <v>135.5</v>
      </c>
      <c r="P10" s="41">
        <v>27581.38</v>
      </c>
      <c r="Q10" s="41">
        <v>27888.22</v>
      </c>
      <c r="R10" s="47">
        <f t="shared" si="3"/>
        <v>31236.413043478256</v>
      </c>
      <c r="S10" s="46">
        <v>1.2524999999999999</v>
      </c>
    </row>
    <row r="11" spans="1:19" x14ac:dyDescent="0.2">
      <c r="B11" s="45">
        <v>45050</v>
      </c>
      <c r="C11" s="44">
        <v>34000</v>
      </c>
      <c r="D11" s="43">
        <v>34500</v>
      </c>
      <c r="E11" s="42">
        <f t="shared" si="0"/>
        <v>34250</v>
      </c>
      <c r="F11" s="44">
        <v>34430</v>
      </c>
      <c r="G11" s="43">
        <v>34930</v>
      </c>
      <c r="H11" s="42">
        <f t="shared" si="1"/>
        <v>34680</v>
      </c>
      <c r="I11" s="44">
        <v>36045</v>
      </c>
      <c r="J11" s="43">
        <v>37045</v>
      </c>
      <c r="K11" s="42">
        <f t="shared" si="2"/>
        <v>36545</v>
      </c>
      <c r="L11" s="50">
        <v>34500</v>
      </c>
      <c r="M11" s="49">
        <v>1.2585999999999999</v>
      </c>
      <c r="N11" s="49">
        <v>1.1073999999999999</v>
      </c>
      <c r="O11" s="48">
        <v>134.43</v>
      </c>
      <c r="P11" s="41">
        <v>27411.41</v>
      </c>
      <c r="Q11" s="41">
        <v>27704.63</v>
      </c>
      <c r="R11" s="47">
        <f t="shared" si="3"/>
        <v>31154.054542170852</v>
      </c>
      <c r="S11" s="46">
        <v>1.2607999999999999</v>
      </c>
    </row>
    <row r="12" spans="1:19" x14ac:dyDescent="0.2">
      <c r="B12" s="45">
        <v>45051</v>
      </c>
      <c r="C12" s="44">
        <v>34005</v>
      </c>
      <c r="D12" s="43">
        <v>34505</v>
      </c>
      <c r="E12" s="42">
        <f t="shared" si="0"/>
        <v>34255</v>
      </c>
      <c r="F12" s="44">
        <v>34430</v>
      </c>
      <c r="G12" s="43">
        <v>34930</v>
      </c>
      <c r="H12" s="42">
        <f t="shared" si="1"/>
        <v>34680</v>
      </c>
      <c r="I12" s="44">
        <v>36045</v>
      </c>
      <c r="J12" s="43">
        <v>37045</v>
      </c>
      <c r="K12" s="42">
        <f t="shared" si="2"/>
        <v>36545</v>
      </c>
      <c r="L12" s="50">
        <v>34505</v>
      </c>
      <c r="M12" s="49">
        <v>1.2605</v>
      </c>
      <c r="N12" s="49">
        <v>1.1009</v>
      </c>
      <c r="O12" s="48">
        <v>134.26</v>
      </c>
      <c r="P12" s="41">
        <v>27374.06</v>
      </c>
      <c r="Q12" s="41">
        <v>27662.94</v>
      </c>
      <c r="R12" s="47">
        <f t="shared" si="3"/>
        <v>31342.537923517124</v>
      </c>
      <c r="S12" s="46">
        <v>1.2626999999999999</v>
      </c>
    </row>
    <row r="13" spans="1:19" x14ac:dyDescent="0.2">
      <c r="B13" s="45">
        <v>45055</v>
      </c>
      <c r="C13" s="44">
        <v>33985</v>
      </c>
      <c r="D13" s="43">
        <v>34485</v>
      </c>
      <c r="E13" s="42">
        <f t="shared" si="0"/>
        <v>34235</v>
      </c>
      <c r="F13" s="44">
        <v>34430</v>
      </c>
      <c r="G13" s="43">
        <v>34930</v>
      </c>
      <c r="H13" s="42">
        <f t="shared" si="1"/>
        <v>34680</v>
      </c>
      <c r="I13" s="44">
        <v>36020</v>
      </c>
      <c r="J13" s="43">
        <v>37020</v>
      </c>
      <c r="K13" s="42">
        <f t="shared" si="2"/>
        <v>36520</v>
      </c>
      <c r="L13" s="50">
        <v>34485</v>
      </c>
      <c r="M13" s="49">
        <v>1.2602</v>
      </c>
      <c r="N13" s="49">
        <v>1.0964</v>
      </c>
      <c r="O13" s="48">
        <v>134.94</v>
      </c>
      <c r="P13" s="41">
        <v>27364.7</v>
      </c>
      <c r="Q13" s="41">
        <v>27671.71</v>
      </c>
      <c r="R13" s="47">
        <f t="shared" si="3"/>
        <v>31452.936884348775</v>
      </c>
      <c r="S13" s="46">
        <v>1.2623</v>
      </c>
    </row>
    <row r="14" spans="1:19" x14ac:dyDescent="0.2">
      <c r="B14" s="45">
        <v>45056</v>
      </c>
      <c r="C14" s="44">
        <v>33985</v>
      </c>
      <c r="D14" s="43">
        <v>34485</v>
      </c>
      <c r="E14" s="42">
        <f t="shared" si="0"/>
        <v>34235</v>
      </c>
      <c r="F14" s="44">
        <v>34430</v>
      </c>
      <c r="G14" s="43">
        <v>34930</v>
      </c>
      <c r="H14" s="42">
        <f t="shared" si="1"/>
        <v>34680</v>
      </c>
      <c r="I14" s="44">
        <v>36010</v>
      </c>
      <c r="J14" s="43">
        <v>37010</v>
      </c>
      <c r="K14" s="42">
        <f t="shared" si="2"/>
        <v>36510</v>
      </c>
      <c r="L14" s="50">
        <v>34485</v>
      </c>
      <c r="M14" s="49">
        <v>1.2606999999999999</v>
      </c>
      <c r="N14" s="49">
        <v>1.0949</v>
      </c>
      <c r="O14" s="48">
        <v>135.32</v>
      </c>
      <c r="P14" s="41">
        <v>27353.85</v>
      </c>
      <c r="Q14" s="41">
        <v>27658.560000000001</v>
      </c>
      <c r="R14" s="47">
        <f t="shared" si="3"/>
        <v>31496.027034432369</v>
      </c>
      <c r="S14" s="46">
        <v>1.2628999999999999</v>
      </c>
    </row>
    <row r="15" spans="1:19" x14ac:dyDescent="0.2">
      <c r="B15" s="45">
        <v>45057</v>
      </c>
      <c r="C15" s="44">
        <v>33995</v>
      </c>
      <c r="D15" s="43">
        <v>34495</v>
      </c>
      <c r="E15" s="42">
        <f t="shared" si="0"/>
        <v>34245</v>
      </c>
      <c r="F15" s="44">
        <v>34430</v>
      </c>
      <c r="G15" s="43">
        <v>34930</v>
      </c>
      <c r="H15" s="42">
        <f t="shared" si="1"/>
        <v>34680</v>
      </c>
      <c r="I15" s="44">
        <v>36005</v>
      </c>
      <c r="J15" s="43">
        <v>37005</v>
      </c>
      <c r="K15" s="42">
        <f t="shared" si="2"/>
        <v>36505</v>
      </c>
      <c r="L15" s="50">
        <v>34495</v>
      </c>
      <c r="M15" s="49">
        <v>1.2586999999999999</v>
      </c>
      <c r="N15" s="49">
        <v>1.0931999999999999</v>
      </c>
      <c r="O15" s="48">
        <v>134.16</v>
      </c>
      <c r="P15" s="41">
        <v>27405.26</v>
      </c>
      <c r="Q15" s="41">
        <v>27706.83</v>
      </c>
      <c r="R15" s="47">
        <f t="shared" si="3"/>
        <v>31554.152945481157</v>
      </c>
      <c r="S15" s="46">
        <v>1.2606999999999999</v>
      </c>
    </row>
    <row r="16" spans="1:19" x14ac:dyDescent="0.2">
      <c r="B16" s="45">
        <v>45058</v>
      </c>
      <c r="C16" s="44">
        <v>34000</v>
      </c>
      <c r="D16" s="43">
        <v>34500</v>
      </c>
      <c r="E16" s="42">
        <f t="shared" si="0"/>
        <v>34250</v>
      </c>
      <c r="F16" s="44">
        <v>34430</v>
      </c>
      <c r="G16" s="43">
        <v>34930</v>
      </c>
      <c r="H16" s="42">
        <f t="shared" si="1"/>
        <v>34680</v>
      </c>
      <c r="I16" s="44">
        <v>36005</v>
      </c>
      <c r="J16" s="43">
        <v>37005</v>
      </c>
      <c r="K16" s="42">
        <f t="shared" si="2"/>
        <v>36505</v>
      </c>
      <c r="L16" s="50">
        <v>34500</v>
      </c>
      <c r="M16" s="49">
        <v>1.2519</v>
      </c>
      <c r="N16" s="49">
        <v>1.0892999999999999</v>
      </c>
      <c r="O16" s="48">
        <v>134.94</v>
      </c>
      <c r="P16" s="41">
        <v>27558.11</v>
      </c>
      <c r="Q16" s="41">
        <v>27854.86</v>
      </c>
      <c r="R16" s="47">
        <f t="shared" si="3"/>
        <v>31671.715780776649</v>
      </c>
      <c r="S16" s="46">
        <v>1.254</v>
      </c>
    </row>
    <row r="17" spans="2:19" x14ac:dyDescent="0.2">
      <c r="B17" s="45">
        <v>45061</v>
      </c>
      <c r="C17" s="44">
        <v>33985</v>
      </c>
      <c r="D17" s="43">
        <v>34485</v>
      </c>
      <c r="E17" s="42">
        <f t="shared" si="0"/>
        <v>34235</v>
      </c>
      <c r="F17" s="44">
        <v>34430</v>
      </c>
      <c r="G17" s="43">
        <v>34930</v>
      </c>
      <c r="H17" s="42">
        <f t="shared" si="1"/>
        <v>34680</v>
      </c>
      <c r="I17" s="44">
        <v>35985</v>
      </c>
      <c r="J17" s="43">
        <v>36985</v>
      </c>
      <c r="K17" s="42">
        <f t="shared" si="2"/>
        <v>36485</v>
      </c>
      <c r="L17" s="50">
        <v>34485</v>
      </c>
      <c r="M17" s="49">
        <v>1.2511000000000001</v>
      </c>
      <c r="N17" s="49">
        <v>1.0878000000000001</v>
      </c>
      <c r="O17" s="48">
        <v>136.13999999999999</v>
      </c>
      <c r="P17" s="41">
        <v>27563.74</v>
      </c>
      <c r="Q17" s="41">
        <v>27872.65</v>
      </c>
      <c r="R17" s="47">
        <f t="shared" si="3"/>
        <v>31701.599558742411</v>
      </c>
      <c r="S17" s="46">
        <v>1.2532000000000001</v>
      </c>
    </row>
    <row r="18" spans="2:19" x14ac:dyDescent="0.2">
      <c r="B18" s="45">
        <v>45062</v>
      </c>
      <c r="C18" s="44">
        <v>33985</v>
      </c>
      <c r="D18" s="43">
        <v>34485</v>
      </c>
      <c r="E18" s="42">
        <f t="shared" si="0"/>
        <v>34235</v>
      </c>
      <c r="F18" s="44">
        <v>34430</v>
      </c>
      <c r="G18" s="43">
        <v>34930</v>
      </c>
      <c r="H18" s="42">
        <f t="shared" si="1"/>
        <v>34680</v>
      </c>
      <c r="I18" s="44">
        <v>35980</v>
      </c>
      <c r="J18" s="43">
        <v>36980</v>
      </c>
      <c r="K18" s="42">
        <f t="shared" si="2"/>
        <v>36480</v>
      </c>
      <c r="L18" s="50">
        <v>34485</v>
      </c>
      <c r="M18" s="49">
        <v>1.2519</v>
      </c>
      <c r="N18" s="49">
        <v>1.0887</v>
      </c>
      <c r="O18" s="48">
        <v>135.87</v>
      </c>
      <c r="P18" s="41">
        <v>27546.13</v>
      </c>
      <c r="Q18" s="41">
        <v>27854.86</v>
      </c>
      <c r="R18" s="47">
        <f t="shared" si="3"/>
        <v>31675.392670157067</v>
      </c>
      <c r="S18" s="46">
        <v>1.254</v>
      </c>
    </row>
    <row r="19" spans="2:19" x14ac:dyDescent="0.2">
      <c r="B19" s="45">
        <v>45063</v>
      </c>
      <c r="C19" s="44">
        <v>33985</v>
      </c>
      <c r="D19" s="43">
        <v>34485</v>
      </c>
      <c r="E19" s="42">
        <f t="shared" si="0"/>
        <v>34235</v>
      </c>
      <c r="F19" s="44">
        <v>34430</v>
      </c>
      <c r="G19" s="43">
        <v>34930</v>
      </c>
      <c r="H19" s="42">
        <f t="shared" si="1"/>
        <v>34680</v>
      </c>
      <c r="I19" s="44">
        <v>35975</v>
      </c>
      <c r="J19" s="43">
        <v>36975</v>
      </c>
      <c r="K19" s="42">
        <f t="shared" si="2"/>
        <v>36475</v>
      </c>
      <c r="L19" s="50">
        <v>34485</v>
      </c>
      <c r="M19" s="49">
        <v>1.2461</v>
      </c>
      <c r="N19" s="49">
        <v>1.0826</v>
      </c>
      <c r="O19" s="48">
        <v>137.01</v>
      </c>
      <c r="P19" s="41">
        <v>27674.34</v>
      </c>
      <c r="Q19" s="41">
        <v>27984.3</v>
      </c>
      <c r="R19" s="47">
        <f t="shared" si="3"/>
        <v>31853.870312211344</v>
      </c>
      <c r="S19" s="46">
        <v>1.2482</v>
      </c>
    </row>
    <row r="20" spans="2:19" x14ac:dyDescent="0.2">
      <c r="B20" s="45">
        <v>45064</v>
      </c>
      <c r="C20" s="44">
        <v>33990</v>
      </c>
      <c r="D20" s="43">
        <v>34490</v>
      </c>
      <c r="E20" s="42">
        <f t="shared" si="0"/>
        <v>34240</v>
      </c>
      <c r="F20" s="44">
        <v>34430</v>
      </c>
      <c r="G20" s="43">
        <v>34930</v>
      </c>
      <c r="H20" s="42">
        <f t="shared" si="1"/>
        <v>34680</v>
      </c>
      <c r="I20" s="44">
        <v>35970</v>
      </c>
      <c r="J20" s="43">
        <v>36970</v>
      </c>
      <c r="K20" s="42">
        <f t="shared" si="2"/>
        <v>36470</v>
      </c>
      <c r="L20" s="50">
        <v>34490</v>
      </c>
      <c r="M20" s="49">
        <v>1.2443</v>
      </c>
      <c r="N20" s="49">
        <v>1.0814999999999999</v>
      </c>
      <c r="O20" s="48">
        <v>137.83000000000001</v>
      </c>
      <c r="P20" s="41">
        <v>27718.400000000001</v>
      </c>
      <c r="Q20" s="41">
        <v>28024.71</v>
      </c>
      <c r="R20" s="47">
        <f t="shared" si="3"/>
        <v>31890.892279241798</v>
      </c>
      <c r="S20" s="46">
        <v>1.2464</v>
      </c>
    </row>
    <row r="21" spans="2:19" x14ac:dyDescent="0.2">
      <c r="B21" s="45">
        <v>45065</v>
      </c>
      <c r="C21" s="44">
        <v>33995</v>
      </c>
      <c r="D21" s="43">
        <v>34495</v>
      </c>
      <c r="E21" s="42">
        <f t="shared" si="0"/>
        <v>34245</v>
      </c>
      <c r="F21" s="44">
        <v>34430</v>
      </c>
      <c r="G21" s="43">
        <v>34930</v>
      </c>
      <c r="H21" s="42">
        <f t="shared" si="1"/>
        <v>34680</v>
      </c>
      <c r="I21" s="44">
        <v>35970</v>
      </c>
      <c r="J21" s="43">
        <v>36970</v>
      </c>
      <c r="K21" s="42">
        <f t="shared" si="2"/>
        <v>36470</v>
      </c>
      <c r="L21" s="50">
        <v>34495</v>
      </c>
      <c r="M21" s="49">
        <v>1.2442</v>
      </c>
      <c r="N21" s="49">
        <v>1.0809</v>
      </c>
      <c r="O21" s="48">
        <v>138.41</v>
      </c>
      <c r="P21" s="41">
        <v>27724.639999999999</v>
      </c>
      <c r="Q21" s="41">
        <v>28026.959999999999</v>
      </c>
      <c r="R21" s="47">
        <f t="shared" si="3"/>
        <v>31913.220464427792</v>
      </c>
      <c r="S21" s="46">
        <v>1.2463</v>
      </c>
    </row>
    <row r="22" spans="2:19" x14ac:dyDescent="0.2">
      <c r="B22" s="45">
        <v>45068</v>
      </c>
      <c r="C22" s="44">
        <v>33985</v>
      </c>
      <c r="D22" s="43">
        <v>34485</v>
      </c>
      <c r="E22" s="42">
        <f t="shared" si="0"/>
        <v>34235</v>
      </c>
      <c r="F22" s="44">
        <v>34430</v>
      </c>
      <c r="G22" s="43">
        <v>34930</v>
      </c>
      <c r="H22" s="42">
        <f t="shared" si="1"/>
        <v>34680</v>
      </c>
      <c r="I22" s="44">
        <v>35955</v>
      </c>
      <c r="J22" s="43">
        <v>36955</v>
      </c>
      <c r="K22" s="42">
        <f t="shared" si="2"/>
        <v>36455</v>
      </c>
      <c r="L22" s="50">
        <v>34485</v>
      </c>
      <c r="M22" s="49">
        <v>1.2463</v>
      </c>
      <c r="N22" s="49">
        <v>1.0822000000000001</v>
      </c>
      <c r="O22" s="48">
        <v>138.25</v>
      </c>
      <c r="P22" s="41">
        <v>27669.9</v>
      </c>
      <c r="Q22" s="41">
        <v>27982.06</v>
      </c>
      <c r="R22" s="47">
        <f t="shared" si="3"/>
        <v>31865.644058399554</v>
      </c>
      <c r="S22" s="46">
        <v>1.2483</v>
      </c>
    </row>
    <row r="23" spans="2:19" x14ac:dyDescent="0.2">
      <c r="B23" s="45">
        <v>45069</v>
      </c>
      <c r="C23" s="44">
        <v>33985</v>
      </c>
      <c r="D23" s="43">
        <v>34485</v>
      </c>
      <c r="E23" s="42">
        <f t="shared" si="0"/>
        <v>34235</v>
      </c>
      <c r="F23" s="44">
        <v>34430</v>
      </c>
      <c r="G23" s="43">
        <v>34930</v>
      </c>
      <c r="H23" s="42">
        <f t="shared" si="1"/>
        <v>34680</v>
      </c>
      <c r="I23" s="44">
        <v>35950</v>
      </c>
      <c r="J23" s="43">
        <v>36950</v>
      </c>
      <c r="K23" s="42">
        <f t="shared" si="2"/>
        <v>36450</v>
      </c>
      <c r="L23" s="50">
        <v>34485</v>
      </c>
      <c r="M23" s="49">
        <v>1.2383999999999999</v>
      </c>
      <c r="N23" s="49">
        <v>1.0772999999999999</v>
      </c>
      <c r="O23" s="48">
        <v>138.41999999999999</v>
      </c>
      <c r="P23" s="41">
        <v>27846.41</v>
      </c>
      <c r="Q23" s="41">
        <v>28158</v>
      </c>
      <c r="R23" s="47">
        <f t="shared" si="3"/>
        <v>32010.582010582013</v>
      </c>
      <c r="S23" s="46">
        <v>1.2404999999999999</v>
      </c>
    </row>
    <row r="24" spans="2:19" x14ac:dyDescent="0.2">
      <c r="B24" s="45">
        <v>45070</v>
      </c>
      <c r="C24" s="44">
        <v>33985</v>
      </c>
      <c r="D24" s="43">
        <v>34485</v>
      </c>
      <c r="E24" s="42">
        <f t="shared" si="0"/>
        <v>34235</v>
      </c>
      <c r="F24" s="44">
        <v>34430</v>
      </c>
      <c r="G24" s="43">
        <v>34930</v>
      </c>
      <c r="H24" s="42">
        <f t="shared" si="1"/>
        <v>34680</v>
      </c>
      <c r="I24" s="44">
        <v>35945</v>
      </c>
      <c r="J24" s="43">
        <v>36945</v>
      </c>
      <c r="K24" s="42">
        <f t="shared" si="2"/>
        <v>36445</v>
      </c>
      <c r="L24" s="50">
        <v>34485</v>
      </c>
      <c r="M24" s="49">
        <v>1.2399</v>
      </c>
      <c r="N24" s="49">
        <v>1.0781000000000001</v>
      </c>
      <c r="O24" s="48">
        <v>138.38</v>
      </c>
      <c r="P24" s="41">
        <v>27812.73</v>
      </c>
      <c r="Q24" s="41">
        <v>28128.52</v>
      </c>
      <c r="R24" s="47">
        <f t="shared" si="3"/>
        <v>31986.828680085335</v>
      </c>
      <c r="S24" s="46">
        <v>1.2418</v>
      </c>
    </row>
    <row r="25" spans="2:19" x14ac:dyDescent="0.2">
      <c r="B25" s="45">
        <v>45071</v>
      </c>
      <c r="C25" s="44">
        <v>29265</v>
      </c>
      <c r="D25" s="43">
        <v>29765</v>
      </c>
      <c r="E25" s="42">
        <f t="shared" si="0"/>
        <v>29515</v>
      </c>
      <c r="F25" s="44">
        <v>29695</v>
      </c>
      <c r="G25" s="43">
        <v>30195</v>
      </c>
      <c r="H25" s="42">
        <f t="shared" si="1"/>
        <v>29945</v>
      </c>
      <c r="I25" s="44">
        <v>31205</v>
      </c>
      <c r="J25" s="43">
        <v>32205</v>
      </c>
      <c r="K25" s="42">
        <f t="shared" si="2"/>
        <v>31705</v>
      </c>
      <c r="L25" s="50">
        <v>29765</v>
      </c>
      <c r="M25" s="49">
        <v>1.2363</v>
      </c>
      <c r="N25" s="49">
        <v>1.0732999999999999</v>
      </c>
      <c r="O25" s="48">
        <v>139.58000000000001</v>
      </c>
      <c r="P25" s="41">
        <v>24075.87</v>
      </c>
      <c r="Q25" s="41">
        <v>24384.240000000002</v>
      </c>
      <c r="R25" s="47">
        <f t="shared" si="3"/>
        <v>27732.227708935061</v>
      </c>
      <c r="S25" s="46">
        <v>1.2383</v>
      </c>
    </row>
    <row r="26" spans="2:19" x14ac:dyDescent="0.2">
      <c r="B26" s="45">
        <v>45072</v>
      </c>
      <c r="C26" s="44">
        <v>29255</v>
      </c>
      <c r="D26" s="43">
        <v>29755</v>
      </c>
      <c r="E26" s="42">
        <f t="shared" si="0"/>
        <v>29505</v>
      </c>
      <c r="F26" s="44">
        <v>29680</v>
      </c>
      <c r="G26" s="43">
        <v>30180</v>
      </c>
      <c r="H26" s="42">
        <f t="shared" si="1"/>
        <v>29930</v>
      </c>
      <c r="I26" s="44">
        <v>31190</v>
      </c>
      <c r="J26" s="43">
        <v>32190</v>
      </c>
      <c r="K26" s="42">
        <f t="shared" si="2"/>
        <v>31690</v>
      </c>
      <c r="L26" s="50">
        <v>29755</v>
      </c>
      <c r="M26" s="49">
        <v>1.2386999999999999</v>
      </c>
      <c r="N26" s="49">
        <v>1.0751999999999999</v>
      </c>
      <c r="O26" s="48">
        <v>139.77000000000001</v>
      </c>
      <c r="P26" s="41">
        <v>24021.15</v>
      </c>
      <c r="Q26" s="41">
        <v>24326.94</v>
      </c>
      <c r="R26" s="47">
        <f t="shared" si="3"/>
        <v>27673.921130952382</v>
      </c>
      <c r="S26" s="46">
        <v>1.2405999999999999</v>
      </c>
    </row>
    <row r="27" spans="2:19" x14ac:dyDescent="0.2">
      <c r="B27" s="45">
        <v>45076</v>
      </c>
      <c r="C27" s="44">
        <v>28585</v>
      </c>
      <c r="D27" s="43">
        <v>29085</v>
      </c>
      <c r="E27" s="42">
        <f t="shared" si="0"/>
        <v>28835</v>
      </c>
      <c r="F27" s="44">
        <v>29025</v>
      </c>
      <c r="G27" s="43">
        <v>29525</v>
      </c>
      <c r="H27" s="42">
        <f t="shared" si="1"/>
        <v>29275</v>
      </c>
      <c r="I27" s="44">
        <v>30515</v>
      </c>
      <c r="J27" s="43">
        <v>31515</v>
      </c>
      <c r="K27" s="42">
        <f t="shared" si="2"/>
        <v>31015</v>
      </c>
      <c r="L27" s="50">
        <v>29085</v>
      </c>
      <c r="M27" s="49">
        <v>1.2435</v>
      </c>
      <c r="N27" s="49">
        <v>1.0744</v>
      </c>
      <c r="O27" s="48">
        <v>139.66999999999999</v>
      </c>
      <c r="P27" s="41">
        <v>23389.63</v>
      </c>
      <c r="Q27" s="41">
        <v>23705.34</v>
      </c>
      <c r="R27" s="47">
        <f t="shared" si="3"/>
        <v>27070.923306031273</v>
      </c>
      <c r="S27" s="46">
        <v>1.2455000000000001</v>
      </c>
    </row>
    <row r="28" spans="2:19" x14ac:dyDescent="0.2">
      <c r="B28" s="45">
        <v>45077</v>
      </c>
      <c r="C28" s="44">
        <v>28585</v>
      </c>
      <c r="D28" s="43">
        <v>29085</v>
      </c>
      <c r="E28" s="42">
        <f t="shared" si="0"/>
        <v>28835</v>
      </c>
      <c r="F28" s="44">
        <v>29025</v>
      </c>
      <c r="G28" s="43">
        <v>29525</v>
      </c>
      <c r="H28" s="42">
        <f t="shared" si="1"/>
        <v>29275</v>
      </c>
      <c r="I28" s="44">
        <v>30510</v>
      </c>
      <c r="J28" s="43">
        <v>31510</v>
      </c>
      <c r="K28" s="42">
        <f t="shared" si="2"/>
        <v>31010</v>
      </c>
      <c r="L28" s="50">
        <v>29085</v>
      </c>
      <c r="M28" s="49">
        <v>1.2361</v>
      </c>
      <c r="N28" s="49">
        <v>1.0680000000000001</v>
      </c>
      <c r="O28" s="48">
        <v>139.71</v>
      </c>
      <c r="P28" s="41">
        <v>23529.65</v>
      </c>
      <c r="Q28" s="41">
        <v>23845.1</v>
      </c>
      <c r="R28" s="47">
        <f t="shared" si="3"/>
        <v>27233.146067415728</v>
      </c>
      <c r="S28" s="46">
        <v>1.2382</v>
      </c>
    </row>
    <row r="29" spans="2:19" x14ac:dyDescent="0.2">
      <c r="B29" s="40" t="s">
        <v>11</v>
      </c>
      <c r="C29" s="39">
        <f>ROUND(AVERAGE(C9:C28),2)</f>
        <v>32976.25</v>
      </c>
      <c r="D29" s="38">
        <f>ROUND(AVERAGE(D9:D28),2)</f>
        <v>33476.25</v>
      </c>
      <c r="E29" s="37">
        <f>ROUND(AVERAGE(C29:D29),2)</f>
        <v>33226.25</v>
      </c>
      <c r="F29" s="39">
        <f>ROUND(AVERAGE(F9:F28),2)</f>
        <v>33415.25</v>
      </c>
      <c r="G29" s="38">
        <f>ROUND(AVERAGE(G9:G28),2)</f>
        <v>33915.25</v>
      </c>
      <c r="H29" s="37">
        <f>ROUND(AVERAGE(F29:G29),2)</f>
        <v>33665.25</v>
      </c>
      <c r="I29" s="39">
        <f>ROUND(AVERAGE(I9:I28),2)</f>
        <v>34969.25</v>
      </c>
      <c r="J29" s="38">
        <f>ROUND(AVERAGE(J9:J28),2)</f>
        <v>35969.25</v>
      </c>
      <c r="K29" s="37">
        <f>ROUND(AVERAGE(I29:J29),2)</f>
        <v>35469.25</v>
      </c>
      <c r="L29" s="36">
        <f>ROUND(AVERAGE(L9:L28),2)</f>
        <v>33476.25</v>
      </c>
      <c r="M29" s="35">
        <f>ROUND(AVERAGE(M9:M28),4)</f>
        <v>1.2483</v>
      </c>
      <c r="N29" s="34">
        <f>ROUND(AVERAGE(N9:N28),4)</f>
        <v>1.0866</v>
      </c>
      <c r="O29" s="167">
        <f>ROUND(AVERAGE(O9:O28),2)</f>
        <v>137</v>
      </c>
      <c r="P29" s="33">
        <f>AVERAGE(P9:P28)</f>
        <v>26812.568000000007</v>
      </c>
      <c r="Q29" s="33">
        <f>AVERAGE(Q9:Q28)</f>
        <v>27118.936500000003</v>
      </c>
      <c r="R29" s="33">
        <f>AVERAGE(R9:R28)</f>
        <v>30797.877624226898</v>
      </c>
      <c r="S29" s="32">
        <f>AVERAGE(S9:S28)</f>
        <v>1.250375</v>
      </c>
    </row>
    <row r="30" spans="2:19" x14ac:dyDescent="0.2">
      <c r="B30" s="31" t="s">
        <v>12</v>
      </c>
      <c r="C30" s="30">
        <f t="shared" ref="C30:S30" si="4">MAX(C9:C28)</f>
        <v>34005</v>
      </c>
      <c r="D30" s="29">
        <f t="shared" si="4"/>
        <v>34505</v>
      </c>
      <c r="E30" s="28">
        <f t="shared" si="4"/>
        <v>34255</v>
      </c>
      <c r="F30" s="30">
        <f t="shared" si="4"/>
        <v>34430</v>
      </c>
      <c r="G30" s="29">
        <f t="shared" si="4"/>
        <v>34930</v>
      </c>
      <c r="H30" s="28">
        <f t="shared" si="4"/>
        <v>34680</v>
      </c>
      <c r="I30" s="30">
        <f t="shared" si="4"/>
        <v>36055</v>
      </c>
      <c r="J30" s="29">
        <f t="shared" si="4"/>
        <v>37055</v>
      </c>
      <c r="K30" s="28">
        <f t="shared" si="4"/>
        <v>36555</v>
      </c>
      <c r="L30" s="27">
        <f t="shared" si="4"/>
        <v>34505</v>
      </c>
      <c r="M30" s="26">
        <f t="shared" si="4"/>
        <v>1.2606999999999999</v>
      </c>
      <c r="N30" s="25">
        <f t="shared" si="4"/>
        <v>1.1073999999999999</v>
      </c>
      <c r="O30" s="24">
        <f t="shared" si="4"/>
        <v>139.77000000000001</v>
      </c>
      <c r="P30" s="23">
        <f t="shared" si="4"/>
        <v>27846.41</v>
      </c>
      <c r="Q30" s="23">
        <f t="shared" si="4"/>
        <v>28158</v>
      </c>
      <c r="R30" s="23">
        <f t="shared" si="4"/>
        <v>32010.582010582013</v>
      </c>
      <c r="S30" s="22">
        <f t="shared" si="4"/>
        <v>1.2628999999999999</v>
      </c>
    </row>
    <row r="31" spans="2:19" ht="13.5" thickBot="1" x14ac:dyDescent="0.25">
      <c r="B31" s="21" t="s">
        <v>13</v>
      </c>
      <c r="C31" s="20">
        <f t="shared" ref="C31:S31" si="5">MIN(C9:C28)</f>
        <v>28585</v>
      </c>
      <c r="D31" s="19">
        <f t="shared" si="5"/>
        <v>29085</v>
      </c>
      <c r="E31" s="18">
        <f t="shared" si="5"/>
        <v>28835</v>
      </c>
      <c r="F31" s="20">
        <f t="shared" si="5"/>
        <v>29025</v>
      </c>
      <c r="G31" s="19">
        <f t="shared" si="5"/>
        <v>29525</v>
      </c>
      <c r="H31" s="18">
        <f t="shared" si="5"/>
        <v>29275</v>
      </c>
      <c r="I31" s="20">
        <f t="shared" si="5"/>
        <v>30510</v>
      </c>
      <c r="J31" s="19">
        <f t="shared" si="5"/>
        <v>31510</v>
      </c>
      <c r="K31" s="18">
        <f t="shared" si="5"/>
        <v>31010</v>
      </c>
      <c r="L31" s="17">
        <f t="shared" si="5"/>
        <v>29085</v>
      </c>
      <c r="M31" s="16">
        <f t="shared" si="5"/>
        <v>1.2361</v>
      </c>
      <c r="N31" s="15">
        <f t="shared" si="5"/>
        <v>1.0680000000000001</v>
      </c>
      <c r="O31" s="14">
        <f t="shared" si="5"/>
        <v>134.16</v>
      </c>
      <c r="P31" s="13">
        <f t="shared" si="5"/>
        <v>23389.63</v>
      </c>
      <c r="Q31" s="13">
        <f t="shared" si="5"/>
        <v>23705.34</v>
      </c>
      <c r="R31" s="13">
        <f t="shared" si="5"/>
        <v>27070.923306031273</v>
      </c>
      <c r="S31" s="12">
        <f t="shared" si="5"/>
        <v>1.2382</v>
      </c>
    </row>
    <row r="33" spans="2:14" x14ac:dyDescent="0.2">
      <c r="B33" s="6" t="s">
        <v>14</v>
      </c>
      <c r="C33" s="8"/>
      <c r="D33" s="8"/>
      <c r="E33" s="7"/>
      <c r="F33" s="8"/>
      <c r="G33" s="8"/>
      <c r="H33" s="7"/>
      <c r="I33" s="8"/>
      <c r="J33" s="8"/>
      <c r="K33" s="7"/>
      <c r="L33" s="8"/>
      <c r="M33" s="8"/>
      <c r="N33" s="7"/>
    </row>
    <row r="34" spans="2:14" x14ac:dyDescent="0.2">
      <c r="B34" s="6" t="s">
        <v>15</v>
      </c>
      <c r="C34" s="8"/>
      <c r="D34" s="8"/>
      <c r="E34" s="7"/>
      <c r="F34" s="8"/>
      <c r="G34" s="8"/>
      <c r="H34" s="7"/>
      <c r="I34" s="8"/>
      <c r="J34" s="8"/>
      <c r="K34" s="7"/>
      <c r="L34" s="8"/>
      <c r="M34" s="8"/>
      <c r="N34" s="7"/>
    </row>
  </sheetData>
  <mergeCells count="7">
    <mergeCell ref="P7:Q7"/>
    <mergeCell ref="S7:S8"/>
    <mergeCell ref="C7:E7"/>
    <mergeCell ref="F7:H7"/>
    <mergeCell ref="I7:K7"/>
    <mergeCell ref="L7:L8"/>
    <mergeCell ref="M7:O7"/>
  </mergeCells>
  <phoneticPr fontId="7" type="noConversion"/>
  <printOptions horizontalCentered="1" verticalCentered="1" gridLines="1" gridLinesSet="0"/>
  <pageMargins left="0.19685039370078741" right="0.19685039370078741" top="0.98425196850393704" bottom="0.98425196850393704" header="0.51181102362204722" footer="0.51181102362204722"/>
  <pageSetup paperSize="9" scale="96" orientation="landscape" horizontalDpi="204" verticalDpi="19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Copper</vt:lpstr>
      <vt:lpstr>Aluminium Alloy</vt:lpstr>
      <vt:lpstr>NA Alloy</vt:lpstr>
      <vt:lpstr>Primary Aluminium</vt:lpstr>
      <vt:lpstr>Zinc</vt:lpstr>
      <vt:lpstr>Lead</vt:lpstr>
      <vt:lpstr>Tin</vt:lpstr>
      <vt:lpstr>Nickel</vt:lpstr>
      <vt:lpstr>Cobalt</vt:lpstr>
      <vt:lpstr>ABR</vt:lpstr>
      <vt:lpstr>ABR Avg</vt:lpstr>
      <vt:lpstr>Averages Inc. Euro 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LMEprice Averages Export for Global Steel</dc:title>
  <dc:creator>kiran.kaur</dc:creator>
  <cp:lastModifiedBy>Anwender</cp:lastModifiedBy>
  <cp:lastPrinted>2011-08-25T10:07:39Z</cp:lastPrinted>
  <dcterms:created xsi:type="dcterms:W3CDTF">2012-05-31T12:49:12Z</dcterms:created>
  <dcterms:modified xsi:type="dcterms:W3CDTF">2023-06-07T06:02:42Z</dcterms:modified>
</cp:coreProperties>
</file>