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376" yWindow="720" windowWidth="25908" windowHeight="11208" tabRatio="993" activeTab="7"/>
  </bookViews>
  <sheets>
    <sheet name="Copper" sheetId="1" r:id="rId1"/>
    <sheet name="Aluminium Alloy" sheetId="2" r:id="rId2"/>
    <sheet name="NA Alloy" sheetId="3" r:id="rId3"/>
    <sheet name="Primary Aluminium" sheetId="4" r:id="rId4"/>
    <sheet name="Zinc" sheetId="5" r:id="rId5"/>
    <sheet name="Lead" sheetId="6" r:id="rId6"/>
    <sheet name="Tin" sheetId="7" r:id="rId7"/>
    <sheet name="Nickel" sheetId="8" r:id="rId8"/>
    <sheet name="Cobalt" sheetId="10" r:id="rId9"/>
    <sheet name="ABR" sheetId="12" r:id="rId10"/>
    <sheet name="ABR Avg" sheetId="13" r:id="rId11"/>
    <sheet name="Averages Inc. Euro Eq" sheetId="14" r:id="rId12"/>
  </sheets>
  <calcPr calcId="162913"/>
</workbook>
</file>

<file path=xl/calcChain.xml><?xml version="1.0" encoding="utf-8"?>
<calcChain xmlns="http://schemas.openxmlformats.org/spreadsheetml/2006/main">
  <c r="C19" i="13" l="1"/>
  <c r="C18" i="13"/>
  <c r="C17" i="13"/>
  <c r="E11" i="13"/>
  <c r="J31" i="12"/>
  <c r="G31" i="12"/>
  <c r="D31" i="12"/>
  <c r="J30" i="12"/>
  <c r="G30" i="12"/>
  <c r="D30" i="12"/>
  <c r="J29" i="12"/>
  <c r="G29" i="12"/>
  <c r="D11" i="13" s="1"/>
  <c r="D29" i="12"/>
  <c r="C11" i="13" s="1"/>
  <c r="I28" i="12"/>
  <c r="F28" i="12"/>
  <c r="I27" i="12"/>
  <c r="F27" i="12"/>
  <c r="I26" i="12"/>
  <c r="F26" i="12"/>
  <c r="I25" i="12"/>
  <c r="F25" i="12"/>
  <c r="I24" i="12"/>
  <c r="F24" i="12"/>
  <c r="I23" i="12"/>
  <c r="F23" i="12"/>
  <c r="I22" i="12"/>
  <c r="F22" i="12"/>
  <c r="I21" i="12"/>
  <c r="F21" i="12"/>
  <c r="I20" i="12"/>
  <c r="F20" i="12"/>
  <c r="I19" i="12"/>
  <c r="F19" i="12"/>
  <c r="I18" i="12"/>
  <c r="F18" i="12"/>
  <c r="I17" i="12"/>
  <c r="F17" i="12"/>
  <c r="I16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I9" i="12"/>
  <c r="F9" i="12"/>
  <c r="I8" i="12"/>
  <c r="F8" i="12"/>
  <c r="S32" i="10"/>
  <c r="Q32" i="10"/>
  <c r="P32" i="10"/>
  <c r="O32" i="10"/>
  <c r="N32" i="10"/>
  <c r="M32" i="10"/>
  <c r="L32" i="10"/>
  <c r="J32" i="10"/>
  <c r="I32" i="10"/>
  <c r="H32" i="10"/>
  <c r="G32" i="10"/>
  <c r="F32" i="10"/>
  <c r="D32" i="10"/>
  <c r="C32" i="10"/>
  <c r="S31" i="10"/>
  <c r="Q31" i="10"/>
  <c r="P31" i="10"/>
  <c r="O31" i="10"/>
  <c r="N31" i="10"/>
  <c r="M31" i="10"/>
  <c r="L31" i="10"/>
  <c r="J31" i="10"/>
  <c r="I31" i="10"/>
  <c r="G31" i="10"/>
  <c r="F31" i="10"/>
  <c r="E31" i="10"/>
  <c r="D31" i="10"/>
  <c r="C31" i="10"/>
  <c r="S30" i="10"/>
  <c r="Q30" i="10"/>
  <c r="P30" i="10"/>
  <c r="O30" i="10"/>
  <c r="N30" i="10"/>
  <c r="M30" i="10"/>
  <c r="L30" i="10"/>
  <c r="J30" i="10"/>
  <c r="K30" i="10" s="1"/>
  <c r="I30" i="10"/>
  <c r="G30" i="10"/>
  <c r="F30" i="10"/>
  <c r="H30" i="10" s="1"/>
  <c r="D30" i="10"/>
  <c r="C30" i="10"/>
  <c r="E30" i="10" s="1"/>
  <c r="R29" i="10"/>
  <c r="K29" i="10"/>
  <c r="H29" i="10"/>
  <c r="E29" i="10"/>
  <c r="R28" i="10"/>
  <c r="K28" i="10"/>
  <c r="H28" i="10"/>
  <c r="E28" i="10"/>
  <c r="R27" i="10"/>
  <c r="K27" i="10"/>
  <c r="H27" i="10"/>
  <c r="E27" i="10"/>
  <c r="R26" i="10"/>
  <c r="K26" i="10"/>
  <c r="H26" i="10"/>
  <c r="E26" i="10"/>
  <c r="R25" i="10"/>
  <c r="K25" i="10"/>
  <c r="H25" i="10"/>
  <c r="E25" i="10"/>
  <c r="R24" i="10"/>
  <c r="K24" i="10"/>
  <c r="H24" i="10"/>
  <c r="E24" i="10"/>
  <c r="R23" i="10"/>
  <c r="K23" i="10"/>
  <c r="H23" i="10"/>
  <c r="E23" i="10"/>
  <c r="R22" i="10"/>
  <c r="K22" i="10"/>
  <c r="H22" i="10"/>
  <c r="E22" i="10"/>
  <c r="R21" i="10"/>
  <c r="K21" i="10"/>
  <c r="H21" i="10"/>
  <c r="E21" i="10"/>
  <c r="R20" i="10"/>
  <c r="K20" i="10"/>
  <c r="H20" i="10"/>
  <c r="E20" i="10"/>
  <c r="R19" i="10"/>
  <c r="K19" i="10"/>
  <c r="H19" i="10"/>
  <c r="E19" i="10"/>
  <c r="R18" i="10"/>
  <c r="K18" i="10"/>
  <c r="H18" i="10"/>
  <c r="E18" i="10"/>
  <c r="R17" i="10"/>
  <c r="K17" i="10"/>
  <c r="H17" i="10"/>
  <c r="E17" i="10"/>
  <c r="R16" i="10"/>
  <c r="K16" i="10"/>
  <c r="H16" i="10"/>
  <c r="E16" i="10"/>
  <c r="R15" i="10"/>
  <c r="K15" i="10"/>
  <c r="H15" i="10"/>
  <c r="E15" i="10"/>
  <c r="R14" i="10"/>
  <c r="K14" i="10"/>
  <c r="H14" i="10"/>
  <c r="E14" i="10"/>
  <c r="R13" i="10"/>
  <c r="K13" i="10"/>
  <c r="H13" i="10"/>
  <c r="E13" i="10"/>
  <c r="R12" i="10"/>
  <c r="K12" i="10"/>
  <c r="H12" i="10"/>
  <c r="E12" i="10"/>
  <c r="R11" i="10"/>
  <c r="K11" i="10"/>
  <c r="H11" i="10"/>
  <c r="E11" i="10"/>
  <c r="R10" i="10"/>
  <c r="K10" i="10"/>
  <c r="H10" i="10"/>
  <c r="E10" i="10"/>
  <c r="R9" i="10"/>
  <c r="R31" i="10" s="1"/>
  <c r="K9" i="10"/>
  <c r="K32" i="10" s="1"/>
  <c r="H9" i="10"/>
  <c r="H31" i="10" s="1"/>
  <c r="E9" i="10"/>
  <c r="E32" i="10" s="1"/>
  <c r="Y32" i="8"/>
  <c r="W32" i="8"/>
  <c r="V32" i="8"/>
  <c r="U32" i="8"/>
  <c r="T32" i="8"/>
  <c r="S32" i="8"/>
  <c r="R32" i="8"/>
  <c r="P32" i="8"/>
  <c r="O32" i="8"/>
  <c r="M32" i="8"/>
  <c r="L32" i="8"/>
  <c r="J32" i="8"/>
  <c r="I32" i="8"/>
  <c r="G32" i="8"/>
  <c r="F32" i="8"/>
  <c r="D32" i="8"/>
  <c r="C32" i="8"/>
  <c r="Y31" i="8"/>
  <c r="W31" i="8"/>
  <c r="V31" i="8"/>
  <c r="U31" i="8"/>
  <c r="T31" i="8"/>
  <c r="S31" i="8"/>
  <c r="R31" i="8"/>
  <c r="P31" i="8"/>
  <c r="O31" i="8"/>
  <c r="M31" i="8"/>
  <c r="L31" i="8"/>
  <c r="K31" i="8"/>
  <c r="J31" i="8"/>
  <c r="I31" i="8"/>
  <c r="G31" i="8"/>
  <c r="F31" i="8"/>
  <c r="D31" i="8"/>
  <c r="C31" i="8"/>
  <c r="Y30" i="8"/>
  <c r="W30" i="8"/>
  <c r="V30" i="8"/>
  <c r="U30" i="8"/>
  <c r="T30" i="8"/>
  <c r="S30" i="8"/>
  <c r="R30" i="8"/>
  <c r="P30" i="8"/>
  <c r="O30" i="8"/>
  <c r="Q30" i="8" s="1"/>
  <c r="N30" i="8"/>
  <c r="M30" i="8"/>
  <c r="L30" i="8"/>
  <c r="J30" i="8"/>
  <c r="K30" i="8" s="1"/>
  <c r="I30" i="8"/>
  <c r="G30" i="8"/>
  <c r="F30" i="8"/>
  <c r="H30" i="8" s="1"/>
  <c r="D30" i="8"/>
  <c r="C30" i="8"/>
  <c r="E30" i="8" s="1"/>
  <c r="X29" i="8"/>
  <c r="Q29" i="8"/>
  <c r="N29" i="8"/>
  <c r="K29" i="8"/>
  <c r="H29" i="8"/>
  <c r="E29" i="8"/>
  <c r="X28" i="8"/>
  <c r="Q28" i="8"/>
  <c r="N28" i="8"/>
  <c r="K28" i="8"/>
  <c r="H28" i="8"/>
  <c r="E28" i="8"/>
  <c r="X27" i="8"/>
  <c r="Q27" i="8"/>
  <c r="N27" i="8"/>
  <c r="K27" i="8"/>
  <c r="H27" i="8"/>
  <c r="E27" i="8"/>
  <c r="X26" i="8"/>
  <c r="Q26" i="8"/>
  <c r="N26" i="8"/>
  <c r="K26" i="8"/>
  <c r="H26" i="8"/>
  <c r="E26" i="8"/>
  <c r="X25" i="8"/>
  <c r="Q25" i="8"/>
  <c r="N25" i="8"/>
  <c r="K25" i="8"/>
  <c r="H25" i="8"/>
  <c r="E25" i="8"/>
  <c r="X24" i="8"/>
  <c r="Q24" i="8"/>
  <c r="N24" i="8"/>
  <c r="K24" i="8"/>
  <c r="H24" i="8"/>
  <c r="E24" i="8"/>
  <c r="X23" i="8"/>
  <c r="Q23" i="8"/>
  <c r="N23" i="8"/>
  <c r="K23" i="8"/>
  <c r="H23" i="8"/>
  <c r="E23" i="8"/>
  <c r="X22" i="8"/>
  <c r="Q22" i="8"/>
  <c r="N22" i="8"/>
  <c r="K22" i="8"/>
  <c r="H22" i="8"/>
  <c r="E22" i="8"/>
  <c r="X21" i="8"/>
  <c r="Q21" i="8"/>
  <c r="N21" i="8"/>
  <c r="K21" i="8"/>
  <c r="H21" i="8"/>
  <c r="E21" i="8"/>
  <c r="X20" i="8"/>
  <c r="Q20" i="8"/>
  <c r="N20" i="8"/>
  <c r="K20" i="8"/>
  <c r="H20" i="8"/>
  <c r="E20" i="8"/>
  <c r="X19" i="8"/>
  <c r="Q19" i="8"/>
  <c r="N19" i="8"/>
  <c r="K19" i="8"/>
  <c r="H19" i="8"/>
  <c r="E19" i="8"/>
  <c r="X18" i="8"/>
  <c r="Q18" i="8"/>
  <c r="N18" i="8"/>
  <c r="K18" i="8"/>
  <c r="H18" i="8"/>
  <c r="E18" i="8"/>
  <c r="X17" i="8"/>
  <c r="Q17" i="8"/>
  <c r="N17" i="8"/>
  <c r="K17" i="8"/>
  <c r="H17" i="8"/>
  <c r="E17" i="8"/>
  <c r="X16" i="8"/>
  <c r="Q16" i="8"/>
  <c r="N16" i="8"/>
  <c r="K16" i="8"/>
  <c r="H16" i="8"/>
  <c r="E16" i="8"/>
  <c r="X15" i="8"/>
  <c r="Q15" i="8"/>
  <c r="N15" i="8"/>
  <c r="K15" i="8"/>
  <c r="H15" i="8"/>
  <c r="E15" i="8"/>
  <c r="X14" i="8"/>
  <c r="Q14" i="8"/>
  <c r="N14" i="8"/>
  <c r="K14" i="8"/>
  <c r="H14" i="8"/>
  <c r="E14" i="8"/>
  <c r="X13" i="8"/>
  <c r="Q13" i="8"/>
  <c r="N13" i="8"/>
  <c r="K13" i="8"/>
  <c r="H13" i="8"/>
  <c r="E13" i="8"/>
  <c r="X12" i="8"/>
  <c r="Q12" i="8"/>
  <c r="N12" i="8"/>
  <c r="K12" i="8"/>
  <c r="H12" i="8"/>
  <c r="E12" i="8"/>
  <c r="X11" i="8"/>
  <c r="Q11" i="8"/>
  <c r="N11" i="8"/>
  <c r="K11" i="8"/>
  <c r="H11" i="8"/>
  <c r="E11" i="8"/>
  <c r="X10" i="8"/>
  <c r="Q10" i="8"/>
  <c r="Q32" i="8" s="1"/>
  <c r="N10" i="8"/>
  <c r="K10" i="8"/>
  <c r="H10" i="8"/>
  <c r="E10" i="8"/>
  <c r="E32" i="8" s="1"/>
  <c r="X9" i="8"/>
  <c r="X30" i="8" s="1"/>
  <c r="Q9" i="8"/>
  <c r="Q31" i="8" s="1"/>
  <c r="N9" i="8"/>
  <c r="N31" i="8" s="1"/>
  <c r="K9" i="8"/>
  <c r="K32" i="8" s="1"/>
  <c r="H9" i="8"/>
  <c r="H31" i="8" s="1"/>
  <c r="E9" i="8"/>
  <c r="E31" i="8" s="1"/>
  <c r="S32" i="7"/>
  <c r="R32" i="7"/>
  <c r="Q32" i="7"/>
  <c r="P32" i="7"/>
  <c r="O32" i="7"/>
  <c r="N32" i="7"/>
  <c r="M32" i="7"/>
  <c r="L32" i="7"/>
  <c r="J32" i="7"/>
  <c r="I32" i="7"/>
  <c r="G32" i="7"/>
  <c r="F32" i="7"/>
  <c r="D32" i="7"/>
  <c r="C32" i="7"/>
  <c r="S31" i="7"/>
  <c r="R31" i="7"/>
  <c r="Q31" i="7"/>
  <c r="P31" i="7"/>
  <c r="O31" i="7"/>
  <c r="N31" i="7"/>
  <c r="M31" i="7"/>
  <c r="L31" i="7"/>
  <c r="K31" i="7"/>
  <c r="J31" i="7"/>
  <c r="I31" i="7"/>
  <c r="G31" i="7"/>
  <c r="F31" i="7"/>
  <c r="D31" i="7"/>
  <c r="C31" i="7"/>
  <c r="S30" i="7"/>
  <c r="Q30" i="7"/>
  <c r="P30" i="7"/>
  <c r="O30" i="7"/>
  <c r="N30" i="7"/>
  <c r="M30" i="7"/>
  <c r="L30" i="7"/>
  <c r="K30" i="7"/>
  <c r="J30" i="7"/>
  <c r="I30" i="7"/>
  <c r="G30" i="7"/>
  <c r="H30" i="7" s="1"/>
  <c r="F30" i="7"/>
  <c r="D30" i="7"/>
  <c r="C30" i="7"/>
  <c r="E30" i="7" s="1"/>
  <c r="R29" i="7"/>
  <c r="K29" i="7"/>
  <c r="H29" i="7"/>
  <c r="E29" i="7"/>
  <c r="R28" i="7"/>
  <c r="K28" i="7"/>
  <c r="H28" i="7"/>
  <c r="E28" i="7"/>
  <c r="R27" i="7"/>
  <c r="K27" i="7"/>
  <c r="H27" i="7"/>
  <c r="E27" i="7"/>
  <c r="R26" i="7"/>
  <c r="K26" i="7"/>
  <c r="H26" i="7"/>
  <c r="E26" i="7"/>
  <c r="R25" i="7"/>
  <c r="K25" i="7"/>
  <c r="H25" i="7"/>
  <c r="E25" i="7"/>
  <c r="R24" i="7"/>
  <c r="K24" i="7"/>
  <c r="H24" i="7"/>
  <c r="E24" i="7"/>
  <c r="R23" i="7"/>
  <c r="K23" i="7"/>
  <c r="H23" i="7"/>
  <c r="E23" i="7"/>
  <c r="R22" i="7"/>
  <c r="K22" i="7"/>
  <c r="H22" i="7"/>
  <c r="E22" i="7"/>
  <c r="R21" i="7"/>
  <c r="K21" i="7"/>
  <c r="H21" i="7"/>
  <c r="E21" i="7"/>
  <c r="R20" i="7"/>
  <c r="K20" i="7"/>
  <c r="H20" i="7"/>
  <c r="E20" i="7"/>
  <c r="R19" i="7"/>
  <c r="K19" i="7"/>
  <c r="H19" i="7"/>
  <c r="E19" i="7"/>
  <c r="R18" i="7"/>
  <c r="K18" i="7"/>
  <c r="H18" i="7"/>
  <c r="E18" i="7"/>
  <c r="R17" i="7"/>
  <c r="K17" i="7"/>
  <c r="H17" i="7"/>
  <c r="E17" i="7"/>
  <c r="R16" i="7"/>
  <c r="K16" i="7"/>
  <c r="H16" i="7"/>
  <c r="E16" i="7"/>
  <c r="R15" i="7"/>
  <c r="K15" i="7"/>
  <c r="H15" i="7"/>
  <c r="E15" i="7"/>
  <c r="R14" i="7"/>
  <c r="K14" i="7"/>
  <c r="H14" i="7"/>
  <c r="E14" i="7"/>
  <c r="R13" i="7"/>
  <c r="K13" i="7"/>
  <c r="H13" i="7"/>
  <c r="E13" i="7"/>
  <c r="R12" i="7"/>
  <c r="K12" i="7"/>
  <c r="H12" i="7"/>
  <c r="E12" i="7"/>
  <c r="R11" i="7"/>
  <c r="K11" i="7"/>
  <c r="H11" i="7"/>
  <c r="E11" i="7"/>
  <c r="R10" i="7"/>
  <c r="K10" i="7"/>
  <c r="H10" i="7"/>
  <c r="E10" i="7"/>
  <c r="R9" i="7"/>
  <c r="R30" i="7" s="1"/>
  <c r="K9" i="7"/>
  <c r="K32" i="7" s="1"/>
  <c r="H9" i="7"/>
  <c r="H32" i="7" s="1"/>
  <c r="E9" i="7"/>
  <c r="E31" i="7" s="1"/>
  <c r="Y32" i="6"/>
  <c r="W32" i="6"/>
  <c r="V32" i="6"/>
  <c r="U32" i="6"/>
  <c r="T32" i="6"/>
  <c r="S32" i="6"/>
  <c r="R32" i="6"/>
  <c r="P32" i="6"/>
  <c r="O32" i="6"/>
  <c r="M32" i="6"/>
  <c r="L32" i="6"/>
  <c r="J32" i="6"/>
  <c r="I32" i="6"/>
  <c r="G32" i="6"/>
  <c r="F32" i="6"/>
  <c r="D32" i="6"/>
  <c r="C32" i="6"/>
  <c r="Y31" i="6"/>
  <c r="W31" i="6"/>
  <c r="V31" i="6"/>
  <c r="U31" i="6"/>
  <c r="T31" i="6"/>
  <c r="S31" i="6"/>
  <c r="R31" i="6"/>
  <c r="Q31" i="6"/>
  <c r="P31" i="6"/>
  <c r="O31" i="6"/>
  <c r="M31" i="6"/>
  <c r="L31" i="6"/>
  <c r="J31" i="6"/>
  <c r="I31" i="6"/>
  <c r="G31" i="6"/>
  <c r="F31" i="6"/>
  <c r="E31" i="6"/>
  <c r="D31" i="6"/>
  <c r="C31" i="6"/>
  <c r="Y30" i="6"/>
  <c r="W30" i="6"/>
  <c r="V30" i="6"/>
  <c r="U30" i="6"/>
  <c r="T30" i="6"/>
  <c r="S30" i="6"/>
  <c r="R30" i="6"/>
  <c r="P30" i="6"/>
  <c r="Q30" i="6" s="1"/>
  <c r="O30" i="6"/>
  <c r="M30" i="6"/>
  <c r="L30" i="6"/>
  <c r="N30" i="6" s="1"/>
  <c r="J30" i="6"/>
  <c r="I30" i="6"/>
  <c r="K30" i="6" s="1"/>
  <c r="H30" i="6"/>
  <c r="G30" i="6"/>
  <c r="F30" i="6"/>
  <c r="D30" i="6"/>
  <c r="E30" i="6" s="1"/>
  <c r="C30" i="6"/>
  <c r="X29" i="6"/>
  <c r="Q29" i="6"/>
  <c r="N29" i="6"/>
  <c r="K29" i="6"/>
  <c r="H29" i="6"/>
  <c r="E29" i="6"/>
  <c r="X28" i="6"/>
  <c r="Q28" i="6"/>
  <c r="N28" i="6"/>
  <c r="K28" i="6"/>
  <c r="H28" i="6"/>
  <c r="E28" i="6"/>
  <c r="X27" i="6"/>
  <c r="Q27" i="6"/>
  <c r="N27" i="6"/>
  <c r="K27" i="6"/>
  <c r="H27" i="6"/>
  <c r="E27" i="6"/>
  <c r="X26" i="6"/>
  <c r="Q26" i="6"/>
  <c r="N26" i="6"/>
  <c r="K26" i="6"/>
  <c r="H26" i="6"/>
  <c r="E26" i="6"/>
  <c r="X25" i="6"/>
  <c r="Q25" i="6"/>
  <c r="N25" i="6"/>
  <c r="K25" i="6"/>
  <c r="H25" i="6"/>
  <c r="E25" i="6"/>
  <c r="X24" i="6"/>
  <c r="Q24" i="6"/>
  <c r="N24" i="6"/>
  <c r="K24" i="6"/>
  <c r="H24" i="6"/>
  <c r="E24" i="6"/>
  <c r="X23" i="6"/>
  <c r="Q23" i="6"/>
  <c r="N23" i="6"/>
  <c r="K23" i="6"/>
  <c r="H23" i="6"/>
  <c r="E23" i="6"/>
  <c r="X22" i="6"/>
  <c r="Q22" i="6"/>
  <c r="N22" i="6"/>
  <c r="K22" i="6"/>
  <c r="H22" i="6"/>
  <c r="E22" i="6"/>
  <c r="X21" i="6"/>
  <c r="Q21" i="6"/>
  <c r="N21" i="6"/>
  <c r="K21" i="6"/>
  <c r="H21" i="6"/>
  <c r="E21" i="6"/>
  <c r="X20" i="6"/>
  <c r="Q20" i="6"/>
  <c r="N20" i="6"/>
  <c r="K20" i="6"/>
  <c r="H20" i="6"/>
  <c r="E20" i="6"/>
  <c r="X19" i="6"/>
  <c r="Q19" i="6"/>
  <c r="N19" i="6"/>
  <c r="K19" i="6"/>
  <c r="H19" i="6"/>
  <c r="E19" i="6"/>
  <c r="X18" i="6"/>
  <c r="Q18" i="6"/>
  <c r="N18" i="6"/>
  <c r="K18" i="6"/>
  <c r="H18" i="6"/>
  <c r="E18" i="6"/>
  <c r="X17" i="6"/>
  <c r="Q17" i="6"/>
  <c r="N17" i="6"/>
  <c r="K17" i="6"/>
  <c r="H17" i="6"/>
  <c r="E17" i="6"/>
  <c r="X16" i="6"/>
  <c r="Q16" i="6"/>
  <c r="N16" i="6"/>
  <c r="K16" i="6"/>
  <c r="H16" i="6"/>
  <c r="E16" i="6"/>
  <c r="X15" i="6"/>
  <c r="Q15" i="6"/>
  <c r="N15" i="6"/>
  <c r="K15" i="6"/>
  <c r="H15" i="6"/>
  <c r="E15" i="6"/>
  <c r="X14" i="6"/>
  <c r="Q14" i="6"/>
  <c r="N14" i="6"/>
  <c r="K14" i="6"/>
  <c r="H14" i="6"/>
  <c r="E14" i="6"/>
  <c r="X13" i="6"/>
  <c r="Q13" i="6"/>
  <c r="N13" i="6"/>
  <c r="K13" i="6"/>
  <c r="H13" i="6"/>
  <c r="E13" i="6"/>
  <c r="X12" i="6"/>
  <c r="Q12" i="6"/>
  <c r="N12" i="6"/>
  <c r="K12" i="6"/>
  <c r="H12" i="6"/>
  <c r="E12" i="6"/>
  <c r="X11" i="6"/>
  <c r="Q11" i="6"/>
  <c r="N11" i="6"/>
  <c r="K11" i="6"/>
  <c r="H11" i="6"/>
  <c r="E11" i="6"/>
  <c r="X10" i="6"/>
  <c r="X30" i="6" s="1"/>
  <c r="Q10" i="6"/>
  <c r="N10" i="6"/>
  <c r="K10" i="6"/>
  <c r="K32" i="6" s="1"/>
  <c r="H10" i="6"/>
  <c r="E10" i="6"/>
  <c r="X9" i="6"/>
  <c r="X31" i="6" s="1"/>
  <c r="Q9" i="6"/>
  <c r="Q32" i="6" s="1"/>
  <c r="N9" i="6"/>
  <c r="N31" i="6" s="1"/>
  <c r="K9" i="6"/>
  <c r="K31" i="6" s="1"/>
  <c r="H9" i="6"/>
  <c r="H31" i="6" s="1"/>
  <c r="E9" i="6"/>
  <c r="E32" i="6" s="1"/>
  <c r="Y32" i="5"/>
  <c r="W32" i="5"/>
  <c r="V32" i="5"/>
  <c r="U32" i="5"/>
  <c r="T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W31" i="5"/>
  <c r="V31" i="5"/>
  <c r="U31" i="5"/>
  <c r="T31" i="5"/>
  <c r="S31" i="5"/>
  <c r="R31" i="5"/>
  <c r="P31" i="5"/>
  <c r="O31" i="5"/>
  <c r="M31" i="5"/>
  <c r="L31" i="5"/>
  <c r="J31" i="5"/>
  <c r="I31" i="5"/>
  <c r="H31" i="5"/>
  <c r="G31" i="5"/>
  <c r="F31" i="5"/>
  <c r="D31" i="5"/>
  <c r="C31" i="5"/>
  <c r="Y30" i="5"/>
  <c r="W30" i="5"/>
  <c r="V30" i="5"/>
  <c r="U30" i="5"/>
  <c r="T30" i="5"/>
  <c r="S30" i="5"/>
  <c r="R30" i="5"/>
  <c r="P30" i="5"/>
  <c r="O30" i="5"/>
  <c r="Q30" i="5" s="1"/>
  <c r="M30" i="5"/>
  <c r="L30" i="5"/>
  <c r="N30" i="5" s="1"/>
  <c r="K30" i="5"/>
  <c r="J30" i="5"/>
  <c r="I30" i="5"/>
  <c r="G30" i="5"/>
  <c r="H30" i="5" s="1"/>
  <c r="F30" i="5"/>
  <c r="D30" i="5"/>
  <c r="C30" i="5"/>
  <c r="E30" i="5" s="1"/>
  <c r="X29" i="5"/>
  <c r="Q29" i="5"/>
  <c r="N29" i="5"/>
  <c r="K29" i="5"/>
  <c r="H29" i="5"/>
  <c r="E29" i="5"/>
  <c r="X28" i="5"/>
  <c r="Q28" i="5"/>
  <c r="N28" i="5"/>
  <c r="K28" i="5"/>
  <c r="H28" i="5"/>
  <c r="E28" i="5"/>
  <c r="X27" i="5"/>
  <c r="Q27" i="5"/>
  <c r="N27" i="5"/>
  <c r="K27" i="5"/>
  <c r="H27" i="5"/>
  <c r="E27" i="5"/>
  <c r="X26" i="5"/>
  <c r="Q26" i="5"/>
  <c r="N26" i="5"/>
  <c r="K26" i="5"/>
  <c r="H26" i="5"/>
  <c r="E26" i="5"/>
  <c r="X25" i="5"/>
  <c r="Q25" i="5"/>
  <c r="N25" i="5"/>
  <c r="K25" i="5"/>
  <c r="H25" i="5"/>
  <c r="E25" i="5"/>
  <c r="X24" i="5"/>
  <c r="Q24" i="5"/>
  <c r="N24" i="5"/>
  <c r="K24" i="5"/>
  <c r="H24" i="5"/>
  <c r="E24" i="5"/>
  <c r="X23" i="5"/>
  <c r="Q23" i="5"/>
  <c r="N23" i="5"/>
  <c r="K23" i="5"/>
  <c r="H23" i="5"/>
  <c r="E23" i="5"/>
  <c r="X22" i="5"/>
  <c r="Q22" i="5"/>
  <c r="N22" i="5"/>
  <c r="K22" i="5"/>
  <c r="H22" i="5"/>
  <c r="E22" i="5"/>
  <c r="X21" i="5"/>
  <c r="Q21" i="5"/>
  <c r="N21" i="5"/>
  <c r="K21" i="5"/>
  <c r="H21" i="5"/>
  <c r="E21" i="5"/>
  <c r="X20" i="5"/>
  <c r="Q20" i="5"/>
  <c r="N20" i="5"/>
  <c r="K20" i="5"/>
  <c r="H20" i="5"/>
  <c r="E20" i="5"/>
  <c r="X19" i="5"/>
  <c r="Q19" i="5"/>
  <c r="N19" i="5"/>
  <c r="K19" i="5"/>
  <c r="H19" i="5"/>
  <c r="E19" i="5"/>
  <c r="X18" i="5"/>
  <c r="Q18" i="5"/>
  <c r="N18" i="5"/>
  <c r="K18" i="5"/>
  <c r="H18" i="5"/>
  <c r="E18" i="5"/>
  <c r="X17" i="5"/>
  <c r="Q17" i="5"/>
  <c r="N17" i="5"/>
  <c r="K17" i="5"/>
  <c r="H17" i="5"/>
  <c r="E17" i="5"/>
  <c r="X16" i="5"/>
  <c r="Q16" i="5"/>
  <c r="N16" i="5"/>
  <c r="K16" i="5"/>
  <c r="H16" i="5"/>
  <c r="E16" i="5"/>
  <c r="X15" i="5"/>
  <c r="Q15" i="5"/>
  <c r="N15" i="5"/>
  <c r="K15" i="5"/>
  <c r="H15" i="5"/>
  <c r="E15" i="5"/>
  <c r="X14" i="5"/>
  <c r="Q14" i="5"/>
  <c r="N14" i="5"/>
  <c r="K14" i="5"/>
  <c r="H14" i="5"/>
  <c r="E14" i="5"/>
  <c r="X13" i="5"/>
  <c r="Q13" i="5"/>
  <c r="N13" i="5"/>
  <c r="K13" i="5"/>
  <c r="H13" i="5"/>
  <c r="E13" i="5"/>
  <c r="X12" i="5"/>
  <c r="Q12" i="5"/>
  <c r="N12" i="5"/>
  <c r="K12" i="5"/>
  <c r="H12" i="5"/>
  <c r="E12" i="5"/>
  <c r="X11" i="5"/>
  <c r="Q11" i="5"/>
  <c r="N11" i="5"/>
  <c r="K11" i="5"/>
  <c r="H11" i="5"/>
  <c r="E11" i="5"/>
  <c r="X10" i="5"/>
  <c r="X30" i="5" s="1"/>
  <c r="Q10" i="5"/>
  <c r="Q32" i="5" s="1"/>
  <c r="N10" i="5"/>
  <c r="K10" i="5"/>
  <c r="H10" i="5"/>
  <c r="E10" i="5"/>
  <c r="E31" i="5" s="1"/>
  <c r="X9" i="5"/>
  <c r="X32" i="5" s="1"/>
  <c r="Q9" i="5"/>
  <c r="N9" i="5"/>
  <c r="N32" i="5" s="1"/>
  <c r="K9" i="5"/>
  <c r="K31" i="5" s="1"/>
  <c r="H9" i="5"/>
  <c r="H32" i="5" s="1"/>
  <c r="E9" i="5"/>
  <c r="Y32" i="4"/>
  <c r="W32" i="4"/>
  <c r="V32" i="4"/>
  <c r="U32" i="4"/>
  <c r="T32" i="4"/>
  <c r="S32" i="4"/>
  <c r="R32" i="4"/>
  <c r="P32" i="4"/>
  <c r="O32" i="4"/>
  <c r="M32" i="4"/>
  <c r="L32" i="4"/>
  <c r="J32" i="4"/>
  <c r="I32" i="4"/>
  <c r="G32" i="4"/>
  <c r="F32" i="4"/>
  <c r="D32" i="4"/>
  <c r="C32" i="4"/>
  <c r="Y31" i="4"/>
  <c r="W31" i="4"/>
  <c r="V31" i="4"/>
  <c r="U31" i="4"/>
  <c r="T31" i="4"/>
  <c r="S31" i="4"/>
  <c r="R31" i="4"/>
  <c r="P31" i="4"/>
  <c r="O31" i="4"/>
  <c r="M31" i="4"/>
  <c r="L31" i="4"/>
  <c r="K31" i="4"/>
  <c r="J31" i="4"/>
  <c r="I31" i="4"/>
  <c r="G31" i="4"/>
  <c r="F31" i="4"/>
  <c r="D31" i="4"/>
  <c r="C31" i="4"/>
  <c r="Y30" i="4"/>
  <c r="W30" i="4"/>
  <c r="V30" i="4"/>
  <c r="U30" i="4"/>
  <c r="T30" i="4"/>
  <c r="S30" i="4"/>
  <c r="R30" i="4"/>
  <c r="P30" i="4"/>
  <c r="O30" i="4"/>
  <c r="Q30" i="4" s="1"/>
  <c r="N30" i="4"/>
  <c r="M30" i="4"/>
  <c r="L30" i="4"/>
  <c r="J30" i="4"/>
  <c r="K30" i="4" s="1"/>
  <c r="I30" i="4"/>
  <c r="G30" i="4"/>
  <c r="F30" i="4"/>
  <c r="H30" i="4" s="1"/>
  <c r="D30" i="4"/>
  <c r="C30" i="4"/>
  <c r="E30" i="4" s="1"/>
  <c r="X29" i="4"/>
  <c r="Q29" i="4"/>
  <c r="N29" i="4"/>
  <c r="K29" i="4"/>
  <c r="H29" i="4"/>
  <c r="E29" i="4"/>
  <c r="X28" i="4"/>
  <c r="Q28" i="4"/>
  <c r="N28" i="4"/>
  <c r="K28" i="4"/>
  <c r="H28" i="4"/>
  <c r="E28" i="4"/>
  <c r="X27" i="4"/>
  <c r="Q27" i="4"/>
  <c r="N27" i="4"/>
  <c r="K27" i="4"/>
  <c r="H27" i="4"/>
  <c r="E27" i="4"/>
  <c r="X26" i="4"/>
  <c r="Q26" i="4"/>
  <c r="N26" i="4"/>
  <c r="K26" i="4"/>
  <c r="H26" i="4"/>
  <c r="E26" i="4"/>
  <c r="X25" i="4"/>
  <c r="Q25" i="4"/>
  <c r="N25" i="4"/>
  <c r="K25" i="4"/>
  <c r="H25" i="4"/>
  <c r="E25" i="4"/>
  <c r="X24" i="4"/>
  <c r="Q24" i="4"/>
  <c r="N24" i="4"/>
  <c r="K24" i="4"/>
  <c r="H24" i="4"/>
  <c r="E24" i="4"/>
  <c r="X23" i="4"/>
  <c r="Q23" i="4"/>
  <c r="N23" i="4"/>
  <c r="K23" i="4"/>
  <c r="H23" i="4"/>
  <c r="E23" i="4"/>
  <c r="X22" i="4"/>
  <c r="Q22" i="4"/>
  <c r="N22" i="4"/>
  <c r="K22" i="4"/>
  <c r="H22" i="4"/>
  <c r="E22" i="4"/>
  <c r="X21" i="4"/>
  <c r="Q21" i="4"/>
  <c r="N21" i="4"/>
  <c r="K21" i="4"/>
  <c r="H21" i="4"/>
  <c r="E21" i="4"/>
  <c r="X20" i="4"/>
  <c r="Q20" i="4"/>
  <c r="N20" i="4"/>
  <c r="K20" i="4"/>
  <c r="H20" i="4"/>
  <c r="E20" i="4"/>
  <c r="X19" i="4"/>
  <c r="Q19" i="4"/>
  <c r="N19" i="4"/>
  <c r="K19" i="4"/>
  <c r="H19" i="4"/>
  <c r="E19" i="4"/>
  <c r="X18" i="4"/>
  <c r="Q18" i="4"/>
  <c r="N18" i="4"/>
  <c r="K18" i="4"/>
  <c r="H18" i="4"/>
  <c r="E18" i="4"/>
  <c r="X17" i="4"/>
  <c r="Q17" i="4"/>
  <c r="N17" i="4"/>
  <c r="K17" i="4"/>
  <c r="H17" i="4"/>
  <c r="E17" i="4"/>
  <c r="X16" i="4"/>
  <c r="Q16" i="4"/>
  <c r="N16" i="4"/>
  <c r="K16" i="4"/>
  <c r="H16" i="4"/>
  <c r="E16" i="4"/>
  <c r="X15" i="4"/>
  <c r="Q15" i="4"/>
  <c r="N15" i="4"/>
  <c r="K15" i="4"/>
  <c r="H15" i="4"/>
  <c r="E15" i="4"/>
  <c r="X14" i="4"/>
  <c r="Q14" i="4"/>
  <c r="N14" i="4"/>
  <c r="K14" i="4"/>
  <c r="H14" i="4"/>
  <c r="E14" i="4"/>
  <c r="X13" i="4"/>
  <c r="Q13" i="4"/>
  <c r="N13" i="4"/>
  <c r="K13" i="4"/>
  <c r="H13" i="4"/>
  <c r="E13" i="4"/>
  <c r="X12" i="4"/>
  <c r="Q12" i="4"/>
  <c r="N12" i="4"/>
  <c r="K12" i="4"/>
  <c r="H12" i="4"/>
  <c r="E12" i="4"/>
  <c r="X11" i="4"/>
  <c r="Q11" i="4"/>
  <c r="N11" i="4"/>
  <c r="K11" i="4"/>
  <c r="H11" i="4"/>
  <c r="E11" i="4"/>
  <c r="X10" i="4"/>
  <c r="Q10" i="4"/>
  <c r="Q32" i="4" s="1"/>
  <c r="N10" i="4"/>
  <c r="K10" i="4"/>
  <c r="H10" i="4"/>
  <c r="E10" i="4"/>
  <c r="E32" i="4" s="1"/>
  <c r="X9" i="4"/>
  <c r="X32" i="4" s="1"/>
  <c r="Q9" i="4"/>
  <c r="Q31" i="4" s="1"/>
  <c r="N9" i="4"/>
  <c r="N31" i="4" s="1"/>
  <c r="K9" i="4"/>
  <c r="K32" i="4" s="1"/>
  <c r="H9" i="4"/>
  <c r="H32" i="4" s="1"/>
  <c r="E9" i="4"/>
  <c r="E31" i="4" s="1"/>
  <c r="S32" i="3"/>
  <c r="R32" i="3"/>
  <c r="Q32" i="3"/>
  <c r="P32" i="3"/>
  <c r="O32" i="3"/>
  <c r="N32" i="3"/>
  <c r="M32" i="3"/>
  <c r="L32" i="3"/>
  <c r="J32" i="3"/>
  <c r="I32" i="3"/>
  <c r="G32" i="3"/>
  <c r="F32" i="3"/>
  <c r="D32" i="3"/>
  <c r="C32" i="3"/>
  <c r="S31" i="3"/>
  <c r="R31" i="3"/>
  <c r="Q31" i="3"/>
  <c r="P31" i="3"/>
  <c r="O31" i="3"/>
  <c r="N31" i="3"/>
  <c r="M31" i="3"/>
  <c r="L31" i="3"/>
  <c r="K31" i="3"/>
  <c r="J31" i="3"/>
  <c r="I31" i="3"/>
  <c r="G31" i="3"/>
  <c r="F31" i="3"/>
  <c r="D31" i="3"/>
  <c r="C31" i="3"/>
  <c r="S30" i="3"/>
  <c r="Q30" i="3"/>
  <c r="P30" i="3"/>
  <c r="O30" i="3"/>
  <c r="N30" i="3"/>
  <c r="M30" i="3"/>
  <c r="L30" i="3"/>
  <c r="K30" i="3"/>
  <c r="J30" i="3"/>
  <c r="I30" i="3"/>
  <c r="G30" i="3"/>
  <c r="H30" i="3" s="1"/>
  <c r="F30" i="3"/>
  <c r="D30" i="3"/>
  <c r="C30" i="3"/>
  <c r="E30" i="3" s="1"/>
  <c r="R29" i="3"/>
  <c r="K29" i="3"/>
  <c r="H29" i="3"/>
  <c r="E29" i="3"/>
  <c r="R28" i="3"/>
  <c r="K28" i="3"/>
  <c r="H28" i="3"/>
  <c r="E28" i="3"/>
  <c r="R27" i="3"/>
  <c r="K27" i="3"/>
  <c r="H27" i="3"/>
  <c r="E27" i="3"/>
  <c r="R26" i="3"/>
  <c r="K26" i="3"/>
  <c r="H26" i="3"/>
  <c r="E26" i="3"/>
  <c r="R25" i="3"/>
  <c r="K25" i="3"/>
  <c r="H25" i="3"/>
  <c r="E25" i="3"/>
  <c r="R24" i="3"/>
  <c r="K24" i="3"/>
  <c r="H24" i="3"/>
  <c r="E24" i="3"/>
  <c r="R23" i="3"/>
  <c r="K23" i="3"/>
  <c r="H23" i="3"/>
  <c r="E23" i="3"/>
  <c r="R22" i="3"/>
  <c r="K22" i="3"/>
  <c r="H22" i="3"/>
  <c r="E22" i="3"/>
  <c r="R21" i="3"/>
  <c r="K21" i="3"/>
  <c r="H21" i="3"/>
  <c r="E21" i="3"/>
  <c r="R20" i="3"/>
  <c r="K20" i="3"/>
  <c r="H20" i="3"/>
  <c r="E20" i="3"/>
  <c r="R19" i="3"/>
  <c r="K19" i="3"/>
  <c r="H19" i="3"/>
  <c r="E19" i="3"/>
  <c r="R18" i="3"/>
  <c r="K18" i="3"/>
  <c r="H18" i="3"/>
  <c r="E18" i="3"/>
  <c r="R17" i="3"/>
  <c r="K17" i="3"/>
  <c r="H17" i="3"/>
  <c r="E17" i="3"/>
  <c r="R16" i="3"/>
  <c r="K16" i="3"/>
  <c r="H16" i="3"/>
  <c r="E16" i="3"/>
  <c r="R15" i="3"/>
  <c r="K15" i="3"/>
  <c r="H15" i="3"/>
  <c r="E15" i="3"/>
  <c r="R14" i="3"/>
  <c r="K14" i="3"/>
  <c r="H14" i="3"/>
  <c r="E14" i="3"/>
  <c r="R13" i="3"/>
  <c r="K13" i="3"/>
  <c r="H13" i="3"/>
  <c r="E13" i="3"/>
  <c r="R12" i="3"/>
  <c r="K12" i="3"/>
  <c r="H12" i="3"/>
  <c r="E12" i="3"/>
  <c r="R11" i="3"/>
  <c r="K11" i="3"/>
  <c r="H11" i="3"/>
  <c r="E11" i="3"/>
  <c r="R10" i="3"/>
  <c r="K10" i="3"/>
  <c r="H10" i="3"/>
  <c r="E10" i="3"/>
  <c r="R9" i="3"/>
  <c r="R30" i="3" s="1"/>
  <c r="K9" i="3"/>
  <c r="K32" i="3" s="1"/>
  <c r="H9" i="3"/>
  <c r="H32" i="3" s="1"/>
  <c r="E9" i="3"/>
  <c r="E31" i="3" s="1"/>
  <c r="S32" i="2"/>
  <c r="Q32" i="2"/>
  <c r="P32" i="2"/>
  <c r="O32" i="2"/>
  <c r="N32" i="2"/>
  <c r="M32" i="2"/>
  <c r="L32" i="2"/>
  <c r="J32" i="2"/>
  <c r="I32" i="2"/>
  <c r="H32" i="2"/>
  <c r="G32" i="2"/>
  <c r="F32" i="2"/>
  <c r="D32" i="2"/>
  <c r="C32" i="2"/>
  <c r="S31" i="2"/>
  <c r="Q31" i="2"/>
  <c r="P31" i="2"/>
  <c r="O31" i="2"/>
  <c r="N31" i="2"/>
  <c r="M31" i="2"/>
  <c r="L31" i="2"/>
  <c r="J31" i="2"/>
  <c r="I31" i="2"/>
  <c r="G31" i="2"/>
  <c r="F31" i="2"/>
  <c r="E31" i="2"/>
  <c r="D31" i="2"/>
  <c r="C31" i="2"/>
  <c r="S30" i="2"/>
  <c r="Q30" i="2"/>
  <c r="P30" i="2"/>
  <c r="O30" i="2"/>
  <c r="N30" i="2"/>
  <c r="M30" i="2"/>
  <c r="L30" i="2"/>
  <c r="J30" i="2"/>
  <c r="K30" i="2" s="1"/>
  <c r="I30" i="2"/>
  <c r="G30" i="2"/>
  <c r="F30" i="2"/>
  <c r="H30" i="2" s="1"/>
  <c r="D30" i="2"/>
  <c r="C30" i="2"/>
  <c r="E30" i="2" s="1"/>
  <c r="R29" i="2"/>
  <c r="K29" i="2"/>
  <c r="H29" i="2"/>
  <c r="E29" i="2"/>
  <c r="R28" i="2"/>
  <c r="K28" i="2"/>
  <c r="H28" i="2"/>
  <c r="E28" i="2"/>
  <c r="R27" i="2"/>
  <c r="K27" i="2"/>
  <c r="H27" i="2"/>
  <c r="E27" i="2"/>
  <c r="R26" i="2"/>
  <c r="K26" i="2"/>
  <c r="H26" i="2"/>
  <c r="E26" i="2"/>
  <c r="R25" i="2"/>
  <c r="K25" i="2"/>
  <c r="H25" i="2"/>
  <c r="E25" i="2"/>
  <c r="R24" i="2"/>
  <c r="K24" i="2"/>
  <c r="H24" i="2"/>
  <c r="E24" i="2"/>
  <c r="R23" i="2"/>
  <c r="K23" i="2"/>
  <c r="H23" i="2"/>
  <c r="E23" i="2"/>
  <c r="R22" i="2"/>
  <c r="K22" i="2"/>
  <c r="H22" i="2"/>
  <c r="E22" i="2"/>
  <c r="R21" i="2"/>
  <c r="K21" i="2"/>
  <c r="H21" i="2"/>
  <c r="E21" i="2"/>
  <c r="R20" i="2"/>
  <c r="K20" i="2"/>
  <c r="H20" i="2"/>
  <c r="E20" i="2"/>
  <c r="R19" i="2"/>
  <c r="K19" i="2"/>
  <c r="H19" i="2"/>
  <c r="E19" i="2"/>
  <c r="R18" i="2"/>
  <c r="K18" i="2"/>
  <c r="H18" i="2"/>
  <c r="E18" i="2"/>
  <c r="R17" i="2"/>
  <c r="K17" i="2"/>
  <c r="H17" i="2"/>
  <c r="E17" i="2"/>
  <c r="R16" i="2"/>
  <c r="K16" i="2"/>
  <c r="H16" i="2"/>
  <c r="E16" i="2"/>
  <c r="R15" i="2"/>
  <c r="K15" i="2"/>
  <c r="H15" i="2"/>
  <c r="E15" i="2"/>
  <c r="R14" i="2"/>
  <c r="K14" i="2"/>
  <c r="H14" i="2"/>
  <c r="E14" i="2"/>
  <c r="R13" i="2"/>
  <c r="K13" i="2"/>
  <c r="H13" i="2"/>
  <c r="E13" i="2"/>
  <c r="R12" i="2"/>
  <c r="K12" i="2"/>
  <c r="H12" i="2"/>
  <c r="E12" i="2"/>
  <c r="R11" i="2"/>
  <c r="K11" i="2"/>
  <c r="H11" i="2"/>
  <c r="E11" i="2"/>
  <c r="R10" i="2"/>
  <c r="K10" i="2"/>
  <c r="H10" i="2"/>
  <c r="E10" i="2"/>
  <c r="R9" i="2"/>
  <c r="R31" i="2" s="1"/>
  <c r="K9" i="2"/>
  <c r="K32" i="2" s="1"/>
  <c r="H9" i="2"/>
  <c r="H31" i="2" s="1"/>
  <c r="E9" i="2"/>
  <c r="E32" i="2" s="1"/>
  <c r="Y32" i="1"/>
  <c r="W32" i="1"/>
  <c r="V32" i="1"/>
  <c r="U32" i="1"/>
  <c r="T32" i="1"/>
  <c r="S32" i="1"/>
  <c r="R32" i="1"/>
  <c r="P32" i="1"/>
  <c r="O32" i="1"/>
  <c r="M32" i="1"/>
  <c r="L32" i="1"/>
  <c r="J32" i="1"/>
  <c r="I32" i="1"/>
  <c r="G32" i="1"/>
  <c r="F32" i="1"/>
  <c r="D32" i="1"/>
  <c r="C32" i="1"/>
  <c r="Y31" i="1"/>
  <c r="X31" i="1"/>
  <c r="W31" i="1"/>
  <c r="V31" i="1"/>
  <c r="U31" i="1"/>
  <c r="T31" i="1"/>
  <c r="S31" i="1"/>
  <c r="R31" i="1"/>
  <c r="P31" i="1"/>
  <c r="O31" i="1"/>
  <c r="M31" i="1"/>
  <c r="L31" i="1"/>
  <c r="J31" i="1"/>
  <c r="I31" i="1"/>
  <c r="H31" i="1"/>
  <c r="G31" i="1"/>
  <c r="F31" i="1"/>
  <c r="D31" i="1"/>
  <c r="C31" i="1"/>
  <c r="Y30" i="1"/>
  <c r="W30" i="1"/>
  <c r="V30" i="1"/>
  <c r="U30" i="1"/>
  <c r="T30" i="1"/>
  <c r="S30" i="1"/>
  <c r="R30" i="1"/>
  <c r="P30" i="1"/>
  <c r="O30" i="1"/>
  <c r="Q30" i="1" s="1"/>
  <c r="M30" i="1"/>
  <c r="L30" i="1"/>
  <c r="N30" i="1" s="1"/>
  <c r="K30" i="1"/>
  <c r="J30" i="1"/>
  <c r="I30" i="1"/>
  <c r="G30" i="1"/>
  <c r="H30" i="1" s="1"/>
  <c r="F30" i="1"/>
  <c r="D30" i="1"/>
  <c r="C30" i="1"/>
  <c r="E30" i="1" s="1"/>
  <c r="X29" i="1"/>
  <c r="Q29" i="1"/>
  <c r="N29" i="1"/>
  <c r="K29" i="1"/>
  <c r="H29" i="1"/>
  <c r="E29" i="1"/>
  <c r="X28" i="1"/>
  <c r="Q28" i="1"/>
  <c r="N28" i="1"/>
  <c r="K28" i="1"/>
  <c r="H28" i="1"/>
  <c r="E28" i="1"/>
  <c r="X27" i="1"/>
  <c r="Q27" i="1"/>
  <c r="N27" i="1"/>
  <c r="K27" i="1"/>
  <c r="H27" i="1"/>
  <c r="E27" i="1"/>
  <c r="X26" i="1"/>
  <c r="Q26" i="1"/>
  <c r="N26" i="1"/>
  <c r="K26" i="1"/>
  <c r="H26" i="1"/>
  <c r="E26" i="1"/>
  <c r="X25" i="1"/>
  <c r="Q25" i="1"/>
  <c r="N25" i="1"/>
  <c r="K25" i="1"/>
  <c r="H25" i="1"/>
  <c r="E25" i="1"/>
  <c r="X24" i="1"/>
  <c r="Q24" i="1"/>
  <c r="N24" i="1"/>
  <c r="K24" i="1"/>
  <c r="H24" i="1"/>
  <c r="E24" i="1"/>
  <c r="X23" i="1"/>
  <c r="Q23" i="1"/>
  <c r="N23" i="1"/>
  <c r="K23" i="1"/>
  <c r="H23" i="1"/>
  <c r="E23" i="1"/>
  <c r="X22" i="1"/>
  <c r="Q22" i="1"/>
  <c r="N22" i="1"/>
  <c r="K22" i="1"/>
  <c r="H22" i="1"/>
  <c r="E22" i="1"/>
  <c r="X21" i="1"/>
  <c r="Q21" i="1"/>
  <c r="N21" i="1"/>
  <c r="K21" i="1"/>
  <c r="H21" i="1"/>
  <c r="E21" i="1"/>
  <c r="X20" i="1"/>
  <c r="Q20" i="1"/>
  <c r="N20" i="1"/>
  <c r="K20" i="1"/>
  <c r="H20" i="1"/>
  <c r="E20" i="1"/>
  <c r="X19" i="1"/>
  <c r="Q19" i="1"/>
  <c r="N19" i="1"/>
  <c r="K19" i="1"/>
  <c r="H19" i="1"/>
  <c r="E19" i="1"/>
  <c r="X18" i="1"/>
  <c r="Q18" i="1"/>
  <c r="N18" i="1"/>
  <c r="K18" i="1"/>
  <c r="H18" i="1"/>
  <c r="E18" i="1"/>
  <c r="X17" i="1"/>
  <c r="Q17" i="1"/>
  <c r="N17" i="1"/>
  <c r="K17" i="1"/>
  <c r="H17" i="1"/>
  <c r="E17" i="1"/>
  <c r="X16" i="1"/>
  <c r="Q16" i="1"/>
  <c r="N16" i="1"/>
  <c r="K16" i="1"/>
  <c r="H16" i="1"/>
  <c r="E16" i="1"/>
  <c r="X15" i="1"/>
  <c r="Q15" i="1"/>
  <c r="N15" i="1"/>
  <c r="K15" i="1"/>
  <c r="H15" i="1"/>
  <c r="E15" i="1"/>
  <c r="X14" i="1"/>
  <c r="Q14" i="1"/>
  <c r="N14" i="1"/>
  <c r="K14" i="1"/>
  <c r="H14" i="1"/>
  <c r="E14" i="1"/>
  <c r="X13" i="1"/>
  <c r="Q13" i="1"/>
  <c r="N13" i="1"/>
  <c r="K13" i="1"/>
  <c r="H13" i="1"/>
  <c r="E13" i="1"/>
  <c r="X12" i="1"/>
  <c r="Q12" i="1"/>
  <c r="N12" i="1"/>
  <c r="K12" i="1"/>
  <c r="H12" i="1"/>
  <c r="E12" i="1"/>
  <c r="X11" i="1"/>
  <c r="Q11" i="1"/>
  <c r="N11" i="1"/>
  <c r="K11" i="1"/>
  <c r="H11" i="1"/>
  <c r="E11" i="1"/>
  <c r="X10" i="1"/>
  <c r="X30" i="1" s="1"/>
  <c r="Q10" i="1"/>
  <c r="Q32" i="1" s="1"/>
  <c r="N10" i="1"/>
  <c r="K10" i="1"/>
  <c r="H10" i="1"/>
  <c r="E10" i="1"/>
  <c r="E31" i="1" s="1"/>
  <c r="X9" i="1"/>
  <c r="X32" i="1" s="1"/>
  <c r="Q9" i="1"/>
  <c r="N9" i="1"/>
  <c r="N32" i="1" s="1"/>
  <c r="K9" i="1"/>
  <c r="K31" i="1" s="1"/>
  <c r="H9" i="1"/>
  <c r="H32" i="1" s="1"/>
  <c r="E9" i="1"/>
  <c r="E32" i="1" l="1"/>
  <c r="E32" i="3"/>
  <c r="E32" i="5"/>
  <c r="X32" i="8"/>
  <c r="Q31" i="1"/>
  <c r="H31" i="4"/>
  <c r="X31" i="4"/>
  <c r="Q31" i="5"/>
  <c r="X31" i="8"/>
  <c r="N31" i="1"/>
  <c r="K32" i="1"/>
  <c r="K31" i="2"/>
  <c r="R32" i="2"/>
  <c r="H31" i="3"/>
  <c r="X30" i="4"/>
  <c r="N32" i="4"/>
  <c r="N31" i="5"/>
  <c r="K32" i="5"/>
  <c r="H32" i="6"/>
  <c r="X32" i="6"/>
  <c r="H31" i="7"/>
  <c r="N32" i="8"/>
  <c r="K31" i="10"/>
  <c r="R32" i="10"/>
  <c r="R30" i="2"/>
  <c r="N32" i="6"/>
  <c r="E32" i="7"/>
  <c r="H32" i="8"/>
  <c r="R30" i="10"/>
</calcChain>
</file>

<file path=xl/sharedStrings.xml><?xml version="1.0" encoding="utf-8"?>
<sst xmlns="http://schemas.openxmlformats.org/spreadsheetml/2006/main" count="429" uniqueCount="99">
  <si>
    <t>CASH</t>
  </si>
  <si>
    <t>Mean</t>
  </si>
  <si>
    <t>3-MONTHS</t>
  </si>
  <si>
    <t>15-MONTHS</t>
  </si>
  <si>
    <t>SETTLEMENT</t>
  </si>
  <si>
    <t xml:space="preserve">    Sterling Equivalents</t>
  </si>
  <si>
    <t>BUYER</t>
  </si>
  <si>
    <t>SELLER</t>
  </si>
  <si>
    <t>Cash Seller's</t>
  </si>
  <si>
    <t>3mths Seller's</t>
  </si>
  <si>
    <t>Stg/$</t>
  </si>
  <si>
    <t>Average</t>
  </si>
  <si>
    <t>High</t>
  </si>
  <si>
    <t>Low</t>
  </si>
  <si>
    <t xml:space="preserve">Neither the LME nor any of its directors, officers or employees shall, except in the case of fraud or wilful neglect, be under any liability whatsoever either in </t>
  </si>
  <si>
    <t xml:space="preserve">contract or in tort in respect of any act or omission (including negligence) in relation to the preparation or publication of the data contained in the report </t>
  </si>
  <si>
    <t>EURO</t>
  </si>
  <si>
    <t>Yen</t>
  </si>
  <si>
    <t>Euro Equivalents</t>
  </si>
  <si>
    <t>LME DAILY OFFICIAL AND SETTLEMENT PRICES</t>
  </si>
  <si>
    <t>3MStg/$</t>
  </si>
  <si>
    <t xml:space="preserve">Exchange Rate </t>
  </si>
  <si>
    <t>DECEMBER 3</t>
  </si>
  <si>
    <t>DECEMBER 2</t>
  </si>
  <si>
    <t>DECEMBER 1</t>
  </si>
  <si>
    <t>LME NICKEL $USD/Tonne</t>
  </si>
  <si>
    <t>LME PRIMARY ALUMINIUM $USD/Tonne</t>
  </si>
  <si>
    <t>LME ZINC $USD/Tonne</t>
  </si>
  <si>
    <t>LME LEAD $USD/Tonne</t>
  </si>
  <si>
    <t>LME TIN $USD/Tonne</t>
  </si>
  <si>
    <t>LME NA ALLOY $USD/Tonne</t>
  </si>
  <si>
    <t>LME ALUMINIUM ALLOY $USD/Tonne</t>
  </si>
  <si>
    <t>LME COPPER $USD/Tonne</t>
  </si>
  <si>
    <t>LME COBALT $USD/Tonne</t>
  </si>
  <si>
    <t>TWAP - Trade weighted average price</t>
  </si>
  <si>
    <t>TWAP</t>
  </si>
  <si>
    <t xml:space="preserve"> LME ABR ZINC $USD/Tonne</t>
  </si>
  <si>
    <t xml:space="preserve"> LME ABR ALUMINIUM $USD/Tonne</t>
  </si>
  <si>
    <t xml:space="preserve"> LME ABR COPPER $USD/Tonne</t>
  </si>
  <si>
    <t>LME DAILY ASIAN BENCHMARK REFERENCE PRICES</t>
  </si>
  <si>
    <t>Market Operations</t>
  </si>
  <si>
    <t>Euro</t>
  </si>
  <si>
    <t xml:space="preserve">   Lead  3-months Seller:</t>
  </si>
  <si>
    <t>$/JY</t>
  </si>
  <si>
    <t xml:space="preserve">   Lead  Cash Seller &amp; Settlement:</t>
  </si>
  <si>
    <t xml:space="preserve">   Copper  3-months Seller:</t>
  </si>
  <si>
    <t xml:space="preserve">                    Exchange Rates  </t>
  </si>
  <si>
    <t xml:space="preserve">   Copper  Cash Seller &amp; Settlement:</t>
  </si>
  <si>
    <t xml:space="preserve">             Settlement Conversion</t>
  </si>
  <si>
    <t xml:space="preserve">  The following sterling equivalents have been calculated, on the basis of daily conversions: </t>
  </si>
  <si>
    <t>Nasaac</t>
  </si>
  <si>
    <t>SHG Zinc</t>
  </si>
  <si>
    <t>Tin</t>
  </si>
  <si>
    <t>Nickel</t>
  </si>
  <si>
    <t>Lead</t>
  </si>
  <si>
    <t>Copper</t>
  </si>
  <si>
    <t>Aluminium Alloy</t>
  </si>
  <si>
    <t>Primary Aluminium</t>
  </si>
  <si>
    <t>Conversion Rate</t>
  </si>
  <si>
    <t>Euro Settlement</t>
  </si>
  <si>
    <t>Metal</t>
  </si>
  <si>
    <t>LME AVERAGE SETTLEMENT PRICES IN EURO</t>
  </si>
  <si>
    <t>15-months Mean</t>
  </si>
  <si>
    <t>15-months Seller</t>
  </si>
  <si>
    <t>15-months Buyer</t>
  </si>
  <si>
    <t>December 3 Mean</t>
  </si>
  <si>
    <t>December 3 Seller</t>
  </si>
  <si>
    <t>December 3 Buyer</t>
  </si>
  <si>
    <t>December 2 Mean</t>
  </si>
  <si>
    <t>December 2 Seller</t>
  </si>
  <si>
    <t>December 1 Mean</t>
  </si>
  <si>
    <t>December 1 Seller</t>
  </si>
  <si>
    <t>December 1 Buyer</t>
  </si>
  <si>
    <t>3-months Mean</t>
  </si>
  <si>
    <t>3-months Seller</t>
  </si>
  <si>
    <t xml:space="preserve">Cash Mean  </t>
  </si>
  <si>
    <t xml:space="preserve"> &amp; Settlement</t>
  </si>
  <si>
    <t>Cash Seller</t>
  </si>
  <si>
    <t xml:space="preserve">Cash Buyer </t>
  </si>
  <si>
    <t>(dollars)</t>
  </si>
  <si>
    <t>Zinc</t>
  </si>
  <si>
    <t>Alloy</t>
  </si>
  <si>
    <t>Aluminium</t>
  </si>
  <si>
    <t>Molybdenum</t>
  </si>
  <si>
    <t xml:space="preserve">Cobalt </t>
  </si>
  <si>
    <t>Steel Billet</t>
  </si>
  <si>
    <t>NASAAC</t>
  </si>
  <si>
    <t>Special Hg</t>
  </si>
  <si>
    <t>Primary</t>
  </si>
  <si>
    <t xml:space="preserve">                AVERAGE OFFICIAL AND SETTLEMENT PRICES US$/TONNE</t>
  </si>
  <si>
    <t xml:space="preserve">             THE  LONDON  METAL  EXCHANGE  LIMITED</t>
  </si>
  <si>
    <t>TWAP Mean</t>
  </si>
  <si>
    <t>ABR</t>
  </si>
  <si>
    <t>AVERAGE OFFICIAL PRICES US$/TONNE</t>
  </si>
  <si>
    <t>THE  LONDON  METAL  EXCHANGE  LIMITED</t>
  </si>
  <si>
    <t>FOR THE MONTH OF DECEMBER 2021</t>
  </si>
  <si>
    <t>contract or in tort in respect of any act or omission (including negligence) in relation to the preparation or publication of the data contained in the report.</t>
  </si>
  <si>
    <t>3-months Buyer</t>
  </si>
  <si>
    <t>December 2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</si>
</sst>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&quot;£&quot;#,##0.00;[Red]\-&quot;£&quot;#,##0.00"/>
    <numFmt numFmtId="165" formatCode="\$#,##0.00\ ;\(\$#,##0.00\)"/>
    <numFmt numFmtId="166" formatCode="\$#,##0.00\ "/>
    <numFmt numFmtId="167" formatCode="\$#,###.00"/>
    <numFmt numFmtId="168" formatCode="0.0000"/>
    <numFmt numFmtId="169" formatCode="#,##0.0000"/>
    <numFmt numFmtId="170" formatCode="[$$-409]#,##0.00"/>
    <numFmt numFmtId="171" formatCode="mmm/yyyy"/>
    <numFmt numFmtId="172" formatCode="&quot;$&quot;#,##0.00_);[Red]\(&quot;$&quot;#,##0.00\)"/>
    <numFmt numFmtId="173" formatCode="&quot;$&quot;#,##0.00_);\(&quot;$&quot;#,##0.00\)"/>
    <numFmt numFmtId="174" formatCode="\$#,##0.00"/>
    <numFmt numFmtId="175" formatCode="\£#,##0.00"/>
    <numFmt numFmtId="176" formatCode="mmm\-yyyy"/>
    <numFmt numFmtId="177" formatCode="mmmm\-yyyy"/>
  </numFmts>
  <fonts count="15" x14ac:knownFonts="1">
    <font>
      <sz val="10"/>
      <name val="Arial"/>
    </font>
    <font>
      <b/>
      <sz val="10"/>
      <name val="Times New Roman"/>
    </font>
    <font>
      <sz val="10"/>
      <name val="Times New Roman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</font>
    <font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8.5"/>
      <name val="Times New Roman"/>
      <family val="1"/>
    </font>
    <font>
      <i/>
      <sz val="10"/>
      <name val="Times New Roman"/>
    </font>
    <font>
      <sz val="8.5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17" fontId="6" fillId="0" borderId="0" xfId="0" applyNumberFormat="1" applyFont="1" applyBorder="1"/>
    <xf numFmtId="0" fontId="4" fillId="0" borderId="0" xfId="0" applyFont="1" applyBorder="1"/>
    <xf numFmtId="0" fontId="2" fillId="0" borderId="1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Protection="1"/>
    <xf numFmtId="165" fontId="5" fillId="0" borderId="0" xfId="0" applyNumberFormat="1" applyFont="1" applyBorder="1"/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 applyAlignment="1" applyProtection="1">
      <alignment horizontal="centerContinuous"/>
      <protection locked="0"/>
    </xf>
    <xf numFmtId="0" fontId="0" fillId="0" borderId="0" xfId="0" applyFill="1" applyProtection="1"/>
    <xf numFmtId="0" fontId="6" fillId="0" borderId="5" xfId="0" applyFont="1" applyFill="1" applyBorder="1" applyAlignment="1">
      <alignment horizontal="center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>
      <alignment horizontal="center"/>
    </xf>
    <xf numFmtId="168" fontId="4" fillId="0" borderId="1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 applyProtection="1">
      <alignment horizontal="center"/>
    </xf>
    <xf numFmtId="2" fontId="4" fillId="0" borderId="8" xfId="0" applyNumberFormat="1" applyFont="1" applyFill="1" applyBorder="1" applyAlignment="1" applyProtection="1">
      <alignment horizontal="center"/>
    </xf>
    <xf numFmtId="168" fontId="4" fillId="0" borderId="20" xfId="0" applyNumberFormat="1" applyFont="1" applyFill="1" applyBorder="1" applyAlignment="1" applyProtection="1">
      <alignment horizontal="center"/>
    </xf>
    <xf numFmtId="168" fontId="4" fillId="0" borderId="7" xfId="0" applyNumberFormat="1" applyFont="1" applyFill="1" applyBorder="1" applyAlignment="1" applyProtection="1">
      <alignment horizontal="center"/>
    </xf>
    <xf numFmtId="170" fontId="4" fillId="0" borderId="9" xfId="0" applyNumberFormat="1" applyFont="1" applyFill="1" applyBorder="1" applyAlignment="1" applyProtection="1">
      <alignment horizontal="center"/>
    </xf>
    <xf numFmtId="170" fontId="4" fillId="0" borderId="19" xfId="0" applyNumberFormat="1" applyFont="1" applyBorder="1" applyAlignment="1" applyProtection="1">
      <alignment horizontal="center"/>
    </xf>
    <xf numFmtId="170" fontId="4" fillId="0" borderId="8" xfId="0" applyNumberFormat="1" applyFont="1" applyBorder="1" applyAlignment="1" applyProtection="1">
      <alignment horizontal="center"/>
    </xf>
    <xf numFmtId="170" fontId="4" fillId="0" borderId="6" xfId="0" applyNumberFormat="1" applyFont="1" applyBorder="1" applyAlignment="1" applyProtection="1">
      <alignment horizontal="center"/>
    </xf>
    <xf numFmtId="165" fontId="6" fillId="0" borderId="6" xfId="0" applyNumberFormat="1" applyFont="1" applyBorder="1" applyAlignment="1" applyProtection="1">
      <alignment horizontal="center"/>
    </xf>
    <xf numFmtId="168" fontId="4" fillId="0" borderId="12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 applyProtection="1">
      <alignment horizontal="center"/>
    </xf>
    <xf numFmtId="2" fontId="4" fillId="0" borderId="3" xfId="0" applyNumberFormat="1" applyFont="1" applyFill="1" applyBorder="1" applyAlignment="1" applyProtection="1">
      <alignment horizontal="center"/>
    </xf>
    <xf numFmtId="168" fontId="4" fillId="0" borderId="18" xfId="0" applyNumberFormat="1" applyFont="1" applyFill="1" applyBorder="1" applyAlignment="1" applyProtection="1">
      <alignment horizontal="center"/>
    </xf>
    <xf numFmtId="168" fontId="4" fillId="0" borderId="2" xfId="0" applyNumberFormat="1" applyFont="1" applyFill="1" applyBorder="1" applyAlignment="1" applyProtection="1">
      <alignment horizontal="center"/>
    </xf>
    <xf numFmtId="170" fontId="4" fillId="0" borderId="11" xfId="0" applyNumberFormat="1" applyFont="1" applyFill="1" applyBorder="1" applyAlignment="1" applyProtection="1">
      <alignment horizontal="center"/>
    </xf>
    <xf numFmtId="170" fontId="4" fillId="0" borderId="12" xfId="0" applyNumberFormat="1" applyFont="1" applyBorder="1" applyAlignment="1" applyProtection="1">
      <alignment horizontal="center"/>
    </xf>
    <xf numFmtId="170" fontId="4" fillId="0" borderId="18" xfId="0" applyNumberFormat="1" applyFont="1" applyBorder="1" applyAlignment="1" applyProtection="1">
      <alignment horizontal="center"/>
    </xf>
    <xf numFmtId="170" fontId="4" fillId="0" borderId="17" xfId="0" applyNumberFormat="1" applyFont="1" applyBorder="1" applyAlignment="1" applyProtection="1">
      <alignment horizontal="center"/>
    </xf>
    <xf numFmtId="165" fontId="6" fillId="0" borderId="10" xfId="0" applyNumberFormat="1" applyFont="1" applyBorder="1" applyAlignment="1" applyProtection="1">
      <alignment horizontal="center"/>
    </xf>
    <xf numFmtId="168" fontId="4" fillId="0" borderId="14" xfId="0" applyNumberFormat="1" applyFont="1" applyFill="1" applyBorder="1" applyAlignment="1">
      <alignment horizontal="center"/>
    </xf>
    <xf numFmtId="2" fontId="4" fillId="0" borderId="16" xfId="0" applyNumberFormat="1" applyFont="1" applyFill="1" applyBorder="1" applyAlignment="1" applyProtection="1">
      <alignment horizontal="center"/>
    </xf>
    <xf numFmtId="168" fontId="4" fillId="0" borderId="15" xfId="0" applyNumberFormat="1" applyFont="1" applyFill="1" applyBorder="1" applyAlignment="1" applyProtection="1">
      <alignment horizontal="center"/>
    </xf>
    <xf numFmtId="168" fontId="4" fillId="0" borderId="21" xfId="0" applyNumberFormat="1" applyFont="1" applyFill="1" applyBorder="1" applyAlignment="1" applyProtection="1">
      <alignment horizontal="center"/>
    </xf>
    <xf numFmtId="170" fontId="4" fillId="0" borderId="16" xfId="0" applyNumberFormat="1" applyFont="1" applyFill="1" applyBorder="1" applyAlignment="1" applyProtection="1">
      <alignment horizontal="center"/>
    </xf>
    <xf numFmtId="170" fontId="4" fillId="0" borderId="14" xfId="0" applyNumberFormat="1" applyFont="1" applyBorder="1" applyAlignment="1" applyProtection="1">
      <alignment horizontal="center"/>
    </xf>
    <xf numFmtId="170" fontId="4" fillId="0" borderId="13" xfId="0" applyNumberFormat="1" applyFont="1" applyBorder="1" applyAlignment="1" applyProtection="1">
      <alignment horizontal="center"/>
    </xf>
    <xf numFmtId="170" fontId="4" fillId="0" borderId="4" xfId="0" applyNumberFormat="1" applyFont="1" applyBorder="1" applyAlignment="1" applyProtection="1">
      <alignment horizontal="center"/>
    </xf>
    <xf numFmtId="165" fontId="6" fillId="0" borderId="4" xfId="0" applyNumberFormat="1" applyFont="1" applyBorder="1" applyAlignment="1" applyProtection="1">
      <alignment horizontal="center"/>
    </xf>
    <xf numFmtId="4" fontId="8" fillId="0" borderId="11" xfId="0" applyNumberFormat="1" applyFont="1" applyFill="1" applyBorder="1" applyAlignment="1" applyProtection="1">
      <alignment horizontal="center"/>
      <protection locked="0"/>
    </xf>
    <xf numFmtId="166" fontId="8" fillId="0" borderId="1" xfId="0" applyNumberFormat="1" applyFont="1" applyBorder="1" applyAlignment="1">
      <alignment horizontal="center"/>
    </xf>
    <xf numFmtId="166" fontId="8" fillId="0" borderId="0" xfId="0" applyNumberFormat="1" applyFont="1" applyBorder="1" applyAlignment="1" applyProtection="1">
      <alignment horizontal="center"/>
      <protection locked="0"/>
    </xf>
    <xf numFmtId="166" fontId="8" fillId="0" borderId="10" xfId="0" applyNumberFormat="1" applyFont="1" applyBorder="1" applyAlignment="1" applyProtection="1">
      <alignment horizontal="center"/>
      <protection locked="0"/>
    </xf>
    <xf numFmtId="15" fontId="4" fillId="0" borderId="10" xfId="0" applyNumberFormat="1" applyFont="1" applyBorder="1"/>
    <xf numFmtId="169" fontId="8" fillId="0" borderId="12" xfId="0" applyNumberFormat="1" applyFont="1" applyFill="1" applyBorder="1" applyAlignment="1">
      <alignment horizontal="center"/>
    </xf>
    <xf numFmtId="4" fontId="8" fillId="0" borderId="11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168" fontId="8" fillId="0" borderId="0" xfId="0" applyNumberFormat="1" applyFont="1" applyFill="1" applyBorder="1" applyAlignment="1" applyProtection="1">
      <alignment horizontal="center"/>
      <protection locked="0"/>
    </xf>
    <xf numFmtId="167" fontId="8" fillId="0" borderId="11" xfId="0" applyNumberFormat="1" applyFont="1" applyFill="1" applyBorder="1" applyAlignment="1">
      <alignment horizontal="center"/>
    </xf>
    <xf numFmtId="168" fontId="8" fillId="0" borderId="15" xfId="0" applyNumberFormat="1" applyFont="1" applyFill="1" applyBorder="1" applyAlignment="1" applyProtection="1">
      <alignment horizontal="center"/>
      <protection locked="0"/>
    </xf>
    <xf numFmtId="4" fontId="4" fillId="0" borderId="5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4" fontId="4" fillId="0" borderId="7" xfId="0" applyNumberFormat="1" applyFont="1" applyFill="1" applyBorder="1" applyAlignment="1" applyProtection="1">
      <alignment horizontal="center"/>
      <protection locked="0"/>
    </xf>
    <xf numFmtId="4" fontId="4" fillId="0" borderId="5" xfId="0" applyNumberFormat="1" applyFont="1" applyBorder="1" applyAlignment="1" applyProtection="1">
      <alignment horizontal="center"/>
      <protection locked="0"/>
    </xf>
    <xf numFmtId="4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/>
    <xf numFmtId="165" fontId="4" fillId="0" borderId="4" xfId="0" applyNumberFormat="1" applyFont="1" applyBorder="1"/>
    <xf numFmtId="165" fontId="6" fillId="0" borderId="0" xfId="0" applyNumberFormat="1" applyFont="1" applyBorder="1"/>
    <xf numFmtId="166" fontId="2" fillId="0" borderId="19" xfId="0" applyNumberFormat="1" applyFont="1" applyBorder="1" applyAlignment="1" applyProtection="1">
      <alignment horizontal="right"/>
    </xf>
    <xf numFmtId="165" fontId="1" fillId="0" borderId="24" xfId="0" applyNumberFormat="1" applyFont="1" applyBorder="1" applyAlignment="1" applyProtection="1">
      <alignment horizontal="center"/>
    </xf>
    <xf numFmtId="166" fontId="2" fillId="0" borderId="12" xfId="0" applyNumberFormat="1" applyFont="1" applyBorder="1" applyAlignment="1" applyProtection="1">
      <alignment horizontal="right"/>
    </xf>
    <xf numFmtId="165" fontId="1" fillId="0" borderId="17" xfId="0" applyNumberFormat="1" applyFont="1" applyBorder="1" applyAlignment="1" applyProtection="1">
      <alignment horizontal="center"/>
    </xf>
    <xf numFmtId="166" fontId="2" fillId="0" borderId="14" xfId="0" applyNumberFormat="1" applyFont="1" applyBorder="1" applyAlignment="1" applyProtection="1">
      <alignment horizontal="right"/>
    </xf>
    <xf numFmtId="165" fontId="1" fillId="0" borderId="21" xfId="0" applyNumberFormat="1" applyFont="1" applyBorder="1" applyAlignment="1" applyProtection="1">
      <alignment horizontal="center"/>
    </xf>
    <xf numFmtId="166" fontId="8" fillId="0" borderId="1" xfId="0" applyNumberFormat="1" applyFont="1" applyBorder="1" applyAlignment="1">
      <alignment horizontal="right"/>
    </xf>
    <xf numFmtId="14" fontId="2" fillId="0" borderId="17" xfId="0" applyNumberFormat="1" applyFont="1" applyBorder="1"/>
    <xf numFmtId="4" fontId="2" fillId="0" borderId="26" xfId="0" applyNumberFormat="1" applyFont="1" applyBorder="1" applyAlignment="1" applyProtection="1">
      <alignment horizontal="center"/>
      <protection locked="0"/>
    </xf>
    <xf numFmtId="165" fontId="2" fillId="0" borderId="27" xfId="0" applyNumberFormat="1" applyFont="1" applyBorder="1"/>
    <xf numFmtId="4" fontId="6" fillId="0" borderId="28" xfId="0" applyNumberFormat="1" applyFont="1" applyBorder="1" applyAlignment="1" applyProtection="1">
      <alignment horizontal="center"/>
      <protection locked="0"/>
    </xf>
    <xf numFmtId="165" fontId="2" fillId="0" borderId="29" xfId="0" applyNumberFormat="1" applyFont="1" applyBorder="1"/>
    <xf numFmtId="4" fontId="2" fillId="0" borderId="1" xfId="0" applyNumberFormat="1" applyFont="1" applyBorder="1" applyProtection="1">
      <protection locked="0"/>
    </xf>
    <xf numFmtId="171" fontId="1" fillId="0" borderId="10" xfId="0" applyNumberFormat="1" applyFont="1" applyBorder="1"/>
    <xf numFmtId="0" fontId="6" fillId="0" borderId="0" xfId="0" applyFont="1"/>
    <xf numFmtId="0" fontId="9" fillId="0" borderId="30" xfId="0" applyFont="1" applyBorder="1" applyAlignment="1">
      <alignment horizontal="centerContinuous"/>
    </xf>
    <xf numFmtId="0" fontId="9" fillId="0" borderId="31" xfId="0" applyFont="1" applyBorder="1" applyAlignment="1">
      <alignment horizontal="centerContinuous"/>
    </xf>
    <xf numFmtId="0" fontId="9" fillId="0" borderId="32" xfId="0" applyFont="1" applyBorder="1" applyAlignment="1">
      <alignment horizontal="centerContinuous"/>
    </xf>
    <xf numFmtId="0" fontId="10" fillId="0" borderId="33" xfId="0" applyFont="1" applyBorder="1" applyAlignment="1">
      <alignment horizontal="centerContinuous"/>
    </xf>
    <xf numFmtId="166" fontId="9" fillId="0" borderId="34" xfId="0" applyNumberFormat="1" applyFont="1" applyBorder="1" applyAlignment="1">
      <alignment horizontal="centerContinuous"/>
    </xf>
    <xf numFmtId="0" fontId="9" fillId="0" borderId="34" xfId="0" applyFont="1" applyBorder="1" applyAlignment="1">
      <alignment horizontal="centerContinuous"/>
    </xf>
    <xf numFmtId="166" fontId="10" fillId="0" borderId="34" xfId="0" applyNumberFormat="1" applyFont="1" applyBorder="1" applyAlignment="1">
      <alignment horizontal="centerContinuous"/>
    </xf>
    <xf numFmtId="172" fontId="10" fillId="0" borderId="34" xfId="0" applyNumberFormat="1" applyFont="1" applyBorder="1" applyAlignment="1">
      <alignment horizontal="centerContinuous"/>
    </xf>
    <xf numFmtId="173" fontId="10" fillId="0" borderId="34" xfId="0" applyNumberFormat="1" applyFont="1" applyBorder="1" applyAlignment="1">
      <alignment horizontal="centerContinuous"/>
    </xf>
    <xf numFmtId="174" fontId="10" fillId="0" borderId="34" xfId="0" applyNumberFormat="1" applyFont="1" applyBorder="1" applyAlignment="1">
      <alignment horizontal="centerContinuous"/>
    </xf>
    <xf numFmtId="0" fontId="9" fillId="0" borderId="35" xfId="0" applyFont="1" applyBorder="1" applyAlignment="1">
      <alignment horizontal="centerContinuous"/>
    </xf>
    <xf numFmtId="172" fontId="4" fillId="0" borderId="0" xfId="0" applyNumberFormat="1" applyFont="1" applyAlignment="1">
      <alignment horizontal="left"/>
    </xf>
    <xf numFmtId="0" fontId="11" fillId="0" borderId="0" xfId="0" applyFont="1"/>
    <xf numFmtId="168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2" fontId="4" fillId="0" borderId="0" xfId="0" applyNumberFormat="1" applyFont="1" applyAlignment="1">
      <alignment horizontal="right"/>
    </xf>
    <xf numFmtId="175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2" fontId="4" fillId="0" borderId="36" xfId="0" applyNumberFormat="1" applyFont="1" applyBorder="1" applyAlignment="1">
      <alignment horizontal="right"/>
    </xf>
    <xf numFmtId="0" fontId="4" fillId="0" borderId="37" xfId="0" applyFont="1" applyBorder="1"/>
    <xf numFmtId="0" fontId="4" fillId="0" borderId="29" xfId="0" applyFont="1" applyBorder="1"/>
    <xf numFmtId="0" fontId="4" fillId="0" borderId="38" xfId="0" applyFont="1" applyBorder="1"/>
    <xf numFmtId="2" fontId="4" fillId="0" borderId="39" xfId="0" applyNumberFormat="1" applyFont="1" applyBorder="1" applyAlignment="1">
      <alignment horizontal="right"/>
    </xf>
    <xf numFmtId="4" fontId="4" fillId="0" borderId="39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left"/>
    </xf>
    <xf numFmtId="0" fontId="6" fillId="0" borderId="0" xfId="0" applyFont="1" applyBorder="1"/>
    <xf numFmtId="2" fontId="4" fillId="0" borderId="40" xfId="0" applyNumberFormat="1" applyFont="1" applyBorder="1" applyAlignment="1">
      <alignment horizontal="right"/>
    </xf>
    <xf numFmtId="2" fontId="4" fillId="0" borderId="20" xfId="0" applyNumberFormat="1" applyFont="1" applyBorder="1" applyAlignment="1">
      <alignment horizontal="right"/>
    </xf>
    <xf numFmtId="0" fontId="4" fillId="0" borderId="24" xfId="0" applyFont="1" applyBorder="1"/>
    <xf numFmtId="2" fontId="4" fillId="0" borderId="26" xfId="0" applyNumberFormat="1" applyFont="1" applyBorder="1" applyAlignment="1">
      <alignment horizontal="right"/>
    </xf>
    <xf numFmtId="2" fontId="4" fillId="0" borderId="41" xfId="0" applyNumberFormat="1" applyFont="1" applyBorder="1" applyAlignment="1">
      <alignment horizontal="right"/>
    </xf>
    <xf numFmtId="0" fontId="4" fillId="0" borderId="27" xfId="0" applyFont="1" applyBorder="1"/>
    <xf numFmtId="4" fontId="4" fillId="0" borderId="25" xfId="0" applyNumberFormat="1" applyFont="1" applyBorder="1"/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/>
    <xf numFmtId="176" fontId="4" fillId="0" borderId="0" xfId="0" applyNumberFormat="1" applyFont="1" applyAlignment="1">
      <alignment horizontal="center"/>
    </xf>
    <xf numFmtId="177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Border="1"/>
    <xf numFmtId="177" fontId="4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 applyBorder="1"/>
    <xf numFmtId="0" fontId="0" fillId="2" borderId="0" xfId="0" applyFill="1" applyBorder="1"/>
    <xf numFmtId="0" fontId="9" fillId="2" borderId="30" xfId="0" applyFont="1" applyFill="1" applyBorder="1" applyAlignment="1">
      <alignment horizontal="centerContinuous"/>
    </xf>
    <xf numFmtId="0" fontId="9" fillId="2" borderId="31" xfId="0" applyFont="1" applyFill="1" applyBorder="1" applyAlignment="1">
      <alignment horizontal="centerContinuous"/>
    </xf>
    <xf numFmtId="0" fontId="9" fillId="2" borderId="32" xfId="0" applyFont="1" applyFill="1" applyBorder="1" applyAlignment="1">
      <alignment horizontal="centerContinuous"/>
    </xf>
    <xf numFmtId="0" fontId="10" fillId="2" borderId="33" xfId="0" applyFont="1" applyFill="1" applyBorder="1" applyAlignment="1">
      <alignment horizontal="centerContinuous"/>
    </xf>
    <xf numFmtId="166" fontId="9" fillId="2" borderId="34" xfId="0" applyNumberFormat="1" applyFont="1" applyFill="1" applyBorder="1" applyAlignment="1">
      <alignment horizontal="centerContinuous"/>
    </xf>
    <xf numFmtId="0" fontId="9" fillId="2" borderId="34" xfId="0" applyFont="1" applyFill="1" applyBorder="1" applyAlignment="1">
      <alignment horizontal="centerContinuous"/>
    </xf>
    <xf numFmtId="166" fontId="10" fillId="2" borderId="34" xfId="0" applyNumberFormat="1" applyFont="1" applyFill="1" applyBorder="1" applyAlignment="1">
      <alignment horizontal="centerContinuous"/>
    </xf>
    <xf numFmtId="172" fontId="10" fillId="2" borderId="34" xfId="0" applyNumberFormat="1" applyFont="1" applyFill="1" applyBorder="1" applyAlignment="1">
      <alignment horizontal="centerContinuous"/>
    </xf>
    <xf numFmtId="173" fontId="10" fillId="2" borderId="34" xfId="0" applyNumberFormat="1" applyFont="1" applyFill="1" applyBorder="1" applyAlignment="1">
      <alignment horizontal="centerContinuous"/>
    </xf>
    <xf numFmtId="174" fontId="10" fillId="2" borderId="34" xfId="0" applyNumberFormat="1" applyFont="1" applyFill="1" applyBorder="1" applyAlignment="1">
      <alignment horizontal="centerContinuous"/>
    </xf>
    <xf numFmtId="0" fontId="9" fillId="2" borderId="35" xfId="0" applyFont="1" applyFill="1" applyBorder="1" applyAlignment="1">
      <alignment horizontal="centerContinuous"/>
    </xf>
    <xf numFmtId="0" fontId="2" fillId="2" borderId="0" xfId="0" applyFont="1" applyFill="1" applyBorder="1"/>
    <xf numFmtId="172" fontId="2" fillId="2" borderId="0" xfId="0" applyNumberFormat="1" applyFont="1" applyFill="1" applyBorder="1" applyAlignment="1">
      <alignment horizontal="left"/>
    </xf>
    <xf numFmtId="168" fontId="2" fillId="2" borderId="43" xfId="0" applyNumberFormat="1" applyFont="1" applyFill="1" applyBorder="1" applyAlignment="1"/>
    <xf numFmtId="2" fontId="2" fillId="2" borderId="43" xfId="0" applyNumberFormat="1" applyFont="1" applyFill="1" applyBorder="1" applyAlignment="1"/>
    <xf numFmtId="175" fontId="2" fillId="2" borderId="43" xfId="0" applyNumberFormat="1" applyFont="1" applyFill="1" applyBorder="1" applyAlignment="1"/>
    <xf numFmtId="0" fontId="2" fillId="2" borderId="43" xfId="0" applyFont="1" applyFill="1" applyBorder="1" applyAlignment="1"/>
    <xf numFmtId="0" fontId="6" fillId="2" borderId="43" xfId="0" applyFont="1" applyFill="1" applyBorder="1" applyAlignment="1"/>
    <xf numFmtId="0" fontId="13" fillId="2" borderId="43" xfId="0" applyFont="1" applyFill="1" applyBorder="1" applyAlignment="1"/>
    <xf numFmtId="4" fontId="2" fillId="2" borderId="41" xfId="0" applyNumberFormat="1" applyFont="1" applyFill="1" applyBorder="1" applyAlignment="1">
      <alignment horizontal="right"/>
    </xf>
    <xf numFmtId="0" fontId="2" fillId="2" borderId="41" xfId="0" applyFont="1" applyFill="1" applyBorder="1"/>
    <xf numFmtId="4" fontId="2" fillId="2" borderId="25" xfId="0" applyNumberFormat="1" applyFont="1" applyFill="1" applyBorder="1" applyAlignment="1">
      <alignment horizontal="right"/>
    </xf>
    <xf numFmtId="0" fontId="2" fillId="2" borderId="25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4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center"/>
    </xf>
    <xf numFmtId="17" fontId="6" fillId="2" borderId="0" xfId="0" applyNumberFormat="1" applyFont="1" applyFill="1" applyBorder="1" applyAlignment="1"/>
    <xf numFmtId="0" fontId="1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4" fillId="2" borderId="0" xfId="0" applyFont="1" applyFill="1" applyBorder="1"/>
    <xf numFmtId="0" fontId="6" fillId="2" borderId="0" xfId="0" applyFont="1" applyFill="1" applyBorder="1" applyAlignment="1"/>
    <xf numFmtId="177" fontId="2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/>
    <xf numFmtId="2" fontId="8" fillId="0" borderId="14" xfId="0" applyNumberFormat="1" applyFont="1" applyFill="1" applyBorder="1" applyAlignment="1" applyProtection="1">
      <alignment horizontal="center"/>
      <protection locked="0"/>
    </xf>
    <xf numFmtId="4" fontId="6" fillId="0" borderId="16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 applyProtection="1">
      <alignment horizontal="center"/>
      <protection locked="0"/>
    </xf>
    <xf numFmtId="4" fontId="6" fillId="0" borderId="45" xfId="0" applyNumberFormat="1" applyFont="1" applyFill="1" applyBorder="1" applyAlignment="1" applyProtection="1">
      <alignment horizontal="center"/>
      <protection locked="0"/>
    </xf>
    <xf numFmtId="4" fontId="6" fillId="0" borderId="22" xfId="0" applyNumberFormat="1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Alignment="1" applyProtection="1">
      <alignment horizontal="center"/>
      <protection locked="0"/>
    </xf>
    <xf numFmtId="4" fontId="6" fillId="0" borderId="44" xfId="0" applyNumberFormat="1" applyFont="1" applyFill="1" applyBorder="1" applyAlignment="1" applyProtection="1">
      <alignment horizontal="center"/>
      <protection locked="0"/>
    </xf>
    <xf numFmtId="4" fontId="6" fillId="0" borderId="4" xfId="0" applyNumberFormat="1" applyFont="1" applyBorder="1" applyAlignment="1" applyProtection="1">
      <alignment horizontal="center"/>
      <protection locked="0"/>
    </xf>
    <xf numFmtId="4" fontId="6" fillId="0" borderId="15" xfId="0" applyNumberFormat="1" applyFont="1" applyBorder="1" applyAlignment="1" applyProtection="1">
      <alignment horizontal="center"/>
      <protection locked="0"/>
    </xf>
    <xf numFmtId="4" fontId="6" fillId="0" borderId="44" xfId="0" applyNumberFormat="1" applyFont="1" applyBorder="1" applyAlignment="1" applyProtection="1">
      <alignment horizontal="center"/>
      <protection locked="0"/>
    </xf>
    <xf numFmtId="49" fontId="6" fillId="0" borderId="4" xfId="0" applyNumberFormat="1" applyFont="1" applyFill="1" applyBorder="1" applyAlignment="1">
      <alignment horizontal="center"/>
    </xf>
    <xf numFmtId="49" fontId="6" fillId="0" borderId="15" xfId="0" applyNumberFormat="1" applyFont="1" applyFill="1" applyBorder="1" applyAlignment="1">
      <alignment horizontal="center"/>
    </xf>
    <xf numFmtId="49" fontId="6" fillId="0" borderId="44" xfId="0" applyNumberFormat="1" applyFont="1" applyFill="1" applyBorder="1" applyAlignment="1">
      <alignment horizontal="center"/>
    </xf>
    <xf numFmtId="165" fontId="1" fillId="0" borderId="4" xfId="0" applyNumberFormat="1" applyFont="1" applyBorder="1" applyAlignment="1"/>
    <xf numFmtId="0" fontId="0" fillId="0" borderId="44" xfId="0" applyBorder="1" applyAlignment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 activeCell="C50" sqref="C50"/>
    </sheetView>
  </sheetViews>
  <sheetFormatPr baseColWidth="10" defaultColWidth="8.88671875" defaultRowHeight="13.2" x14ac:dyDescent="0.25"/>
  <cols>
    <col min="2" max="2" width="9.6640625" bestFit="1" customWidth="1"/>
    <col min="3" max="3" width="12.44140625" style="4" bestFit="1" customWidth="1"/>
    <col min="4" max="4" width="12" style="4" bestFit="1" customWidth="1"/>
    <col min="5" max="5" width="9.44140625" bestFit="1" customWidth="1"/>
    <col min="6" max="7" width="10.6640625" style="4" customWidth="1"/>
    <col min="8" max="8" width="10.6640625" customWidth="1"/>
    <col min="9" max="10" width="10.6640625" style="4" customWidth="1"/>
    <col min="11" max="11" width="10.6640625" customWidth="1"/>
    <col min="12" max="13" width="10.6640625" style="4" customWidth="1"/>
    <col min="14" max="14" width="10.6640625" customWidth="1"/>
    <col min="15" max="16" width="10.6640625" style="4" customWidth="1"/>
    <col min="17" max="17" width="10.6640625" customWidth="1"/>
    <col min="18" max="18" width="12.5546875" style="4" bestFit="1" customWidth="1"/>
    <col min="19" max="19" width="10" style="4" bestFit="1" customWidth="1"/>
    <col min="20" max="20" width="14.109375" bestFit="1" customWidth="1"/>
    <col min="21" max="21" width="12.5546875" style="4" bestFit="1" customWidth="1"/>
    <col min="22" max="22" width="10.5546875" bestFit="1" customWidth="1"/>
    <col min="23" max="23" width="11.33203125" bestFit="1" customWidth="1"/>
    <col min="24" max="24" width="14.109375" bestFit="1" customWidth="1"/>
    <col min="25" max="25" width="10.5546875" bestFit="1" customWidth="1"/>
  </cols>
  <sheetData>
    <row r="3" spans="1:25" ht="15.6" x14ac:dyDescent="0.3">
      <c r="B3" s="6" t="s">
        <v>19</v>
      </c>
    </row>
    <row r="4" spans="1:25" x14ac:dyDescent="0.25">
      <c r="B4" s="61" t="s">
        <v>32</v>
      </c>
    </row>
    <row r="6" spans="1:25" ht="13.8" thickBot="1" x14ac:dyDescent="0.3">
      <c r="B6" s="1">
        <v>44531</v>
      </c>
    </row>
    <row r="7" spans="1:25" ht="13.8" thickBot="1" x14ac:dyDescent="0.3">
      <c r="B7" s="60"/>
      <c r="C7" s="183" t="s">
        <v>0</v>
      </c>
      <c r="D7" s="184"/>
      <c r="E7" s="185"/>
      <c r="F7" s="183" t="s">
        <v>2</v>
      </c>
      <c r="G7" s="184"/>
      <c r="H7" s="185"/>
      <c r="I7" s="186" t="s">
        <v>24</v>
      </c>
      <c r="J7" s="187"/>
      <c r="K7" s="188"/>
      <c r="L7" s="186" t="s">
        <v>23</v>
      </c>
      <c r="M7" s="187"/>
      <c r="N7" s="188"/>
      <c r="O7" s="186" t="s">
        <v>22</v>
      </c>
      <c r="P7" s="187"/>
      <c r="Q7" s="188"/>
      <c r="R7" s="176" t="s">
        <v>4</v>
      </c>
      <c r="S7" s="178" t="s">
        <v>21</v>
      </c>
      <c r="T7" s="179"/>
      <c r="U7" s="180"/>
      <c r="V7" s="181" t="s">
        <v>5</v>
      </c>
      <c r="W7" s="182"/>
      <c r="X7" s="11" t="s">
        <v>18</v>
      </c>
      <c r="Y7" s="176" t="s">
        <v>20</v>
      </c>
    </row>
    <row r="8" spans="1:25" ht="13.8" thickBot="1" x14ac:dyDescent="0.3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57" t="s">
        <v>6</v>
      </c>
      <c r="M8" s="57" t="s">
        <v>7</v>
      </c>
      <c r="N8" s="58" t="s">
        <v>1</v>
      </c>
      <c r="O8" s="57" t="s">
        <v>6</v>
      </c>
      <c r="P8" s="57" t="s">
        <v>7</v>
      </c>
      <c r="Q8" s="58" t="s">
        <v>1</v>
      </c>
      <c r="R8" s="177"/>
      <c r="S8" s="56" t="s">
        <v>10</v>
      </c>
      <c r="T8" s="55" t="s">
        <v>16</v>
      </c>
      <c r="U8" s="12" t="s">
        <v>17</v>
      </c>
      <c r="V8" s="54" t="s">
        <v>8</v>
      </c>
      <c r="W8" s="54" t="s">
        <v>9</v>
      </c>
      <c r="X8" s="13" t="s">
        <v>8</v>
      </c>
      <c r="Y8" s="177" t="s">
        <v>20</v>
      </c>
    </row>
    <row r="9" spans="1:25" x14ac:dyDescent="0.25">
      <c r="B9" s="47">
        <v>44531</v>
      </c>
      <c r="C9" s="46">
        <v>9570</v>
      </c>
      <c r="D9" s="45">
        <v>9571</v>
      </c>
      <c r="E9" s="44">
        <f t="shared" ref="E9:E29" si="0">AVERAGE(C9:D9)</f>
        <v>9570.5</v>
      </c>
      <c r="F9" s="46">
        <v>9508</v>
      </c>
      <c r="G9" s="45">
        <v>9510</v>
      </c>
      <c r="H9" s="44">
        <f t="shared" ref="H9:H29" si="1">AVERAGE(F9:G9)</f>
        <v>9509</v>
      </c>
      <c r="I9" s="46">
        <v>9410</v>
      </c>
      <c r="J9" s="45">
        <v>9420</v>
      </c>
      <c r="K9" s="44">
        <f t="shared" ref="K9:K29" si="2">AVERAGE(I9:J9)</f>
        <v>9415</v>
      </c>
      <c r="L9" s="46">
        <v>9305</v>
      </c>
      <c r="M9" s="45">
        <v>9315</v>
      </c>
      <c r="N9" s="44">
        <f t="shared" ref="N9:N29" si="3">AVERAGE(L9:M9)</f>
        <v>9310</v>
      </c>
      <c r="O9" s="46">
        <v>9195</v>
      </c>
      <c r="P9" s="45">
        <v>9205</v>
      </c>
      <c r="Q9" s="44">
        <f t="shared" ref="Q9:Q29" si="4">AVERAGE(O9:P9)</f>
        <v>9200</v>
      </c>
      <c r="R9" s="52">
        <v>9571</v>
      </c>
      <c r="S9" s="51">
        <v>1.3317000000000001</v>
      </c>
      <c r="T9" s="53">
        <v>1.1314</v>
      </c>
      <c r="U9" s="50">
        <v>113.41</v>
      </c>
      <c r="V9" s="43">
        <v>7187.05</v>
      </c>
      <c r="W9" s="43">
        <v>7136.43</v>
      </c>
      <c r="X9" s="49">
        <f t="shared" ref="X9:X29" si="5">R9/T9</f>
        <v>8459.4307937069116</v>
      </c>
      <c r="Y9" s="48">
        <v>1.3326</v>
      </c>
    </row>
    <row r="10" spans="1:25" x14ac:dyDescent="0.25">
      <c r="B10" s="47">
        <v>44532</v>
      </c>
      <c r="C10" s="46">
        <v>9519.5</v>
      </c>
      <c r="D10" s="45">
        <v>9520</v>
      </c>
      <c r="E10" s="44">
        <f t="shared" si="0"/>
        <v>9519.75</v>
      </c>
      <c r="F10" s="46">
        <v>9420</v>
      </c>
      <c r="G10" s="45">
        <v>9421</v>
      </c>
      <c r="H10" s="44">
        <f t="shared" si="1"/>
        <v>9420.5</v>
      </c>
      <c r="I10" s="46">
        <v>9315</v>
      </c>
      <c r="J10" s="45">
        <v>9325</v>
      </c>
      <c r="K10" s="44">
        <f t="shared" si="2"/>
        <v>9320</v>
      </c>
      <c r="L10" s="46">
        <v>9215</v>
      </c>
      <c r="M10" s="45">
        <v>9225</v>
      </c>
      <c r="N10" s="44">
        <f t="shared" si="3"/>
        <v>9220</v>
      </c>
      <c r="O10" s="46">
        <v>9105</v>
      </c>
      <c r="P10" s="45">
        <v>9115</v>
      </c>
      <c r="Q10" s="44">
        <f t="shared" si="4"/>
        <v>9110</v>
      </c>
      <c r="R10" s="52">
        <v>9520</v>
      </c>
      <c r="S10" s="51">
        <v>1.3331999999999999</v>
      </c>
      <c r="T10" s="51">
        <v>1.1343000000000001</v>
      </c>
      <c r="U10" s="50">
        <v>112.83</v>
      </c>
      <c r="V10" s="43">
        <v>7140.71</v>
      </c>
      <c r="W10" s="43">
        <v>7062.75</v>
      </c>
      <c r="X10" s="49">
        <f t="shared" si="5"/>
        <v>8392.8413999823679</v>
      </c>
      <c r="Y10" s="48">
        <v>1.3339000000000001</v>
      </c>
    </row>
    <row r="11" spans="1:25" x14ac:dyDescent="0.25">
      <c r="B11" s="47">
        <v>44533</v>
      </c>
      <c r="C11" s="46">
        <v>9511</v>
      </c>
      <c r="D11" s="45">
        <v>9513</v>
      </c>
      <c r="E11" s="44">
        <f t="shared" si="0"/>
        <v>9512</v>
      </c>
      <c r="F11" s="46">
        <v>9450</v>
      </c>
      <c r="G11" s="45">
        <v>9455</v>
      </c>
      <c r="H11" s="44">
        <f t="shared" si="1"/>
        <v>9452.5</v>
      </c>
      <c r="I11" s="46">
        <v>9310</v>
      </c>
      <c r="J11" s="45">
        <v>9320</v>
      </c>
      <c r="K11" s="44">
        <f t="shared" si="2"/>
        <v>9315</v>
      </c>
      <c r="L11" s="46">
        <v>9190</v>
      </c>
      <c r="M11" s="45">
        <v>9200</v>
      </c>
      <c r="N11" s="44">
        <f t="shared" si="3"/>
        <v>9195</v>
      </c>
      <c r="O11" s="46">
        <v>9065</v>
      </c>
      <c r="P11" s="45">
        <v>9075</v>
      </c>
      <c r="Q11" s="44">
        <f t="shared" si="4"/>
        <v>9070</v>
      </c>
      <c r="R11" s="52">
        <v>9513</v>
      </c>
      <c r="S11" s="51">
        <v>1.3272999999999999</v>
      </c>
      <c r="T11" s="51">
        <v>1.1296999999999999</v>
      </c>
      <c r="U11" s="50">
        <v>113.33</v>
      </c>
      <c r="V11" s="43">
        <v>7167.18</v>
      </c>
      <c r="W11" s="43">
        <v>7120.27</v>
      </c>
      <c r="X11" s="49">
        <f t="shared" si="5"/>
        <v>8420.8196866424714</v>
      </c>
      <c r="Y11" s="48">
        <v>1.3279000000000001</v>
      </c>
    </row>
    <row r="12" spans="1:25" x14ac:dyDescent="0.25">
      <c r="B12" s="47">
        <v>44536</v>
      </c>
      <c r="C12" s="46">
        <v>9525</v>
      </c>
      <c r="D12" s="45">
        <v>9526</v>
      </c>
      <c r="E12" s="44">
        <f t="shared" si="0"/>
        <v>9525.5</v>
      </c>
      <c r="F12" s="46">
        <v>9475</v>
      </c>
      <c r="G12" s="45">
        <v>9480</v>
      </c>
      <c r="H12" s="44">
        <f t="shared" si="1"/>
        <v>9477.5</v>
      </c>
      <c r="I12" s="46">
        <v>9330</v>
      </c>
      <c r="J12" s="45">
        <v>9340</v>
      </c>
      <c r="K12" s="44">
        <f t="shared" si="2"/>
        <v>9335</v>
      </c>
      <c r="L12" s="46">
        <v>9150</v>
      </c>
      <c r="M12" s="45">
        <v>9160</v>
      </c>
      <c r="N12" s="44">
        <f t="shared" si="3"/>
        <v>9155</v>
      </c>
      <c r="O12" s="46">
        <v>8950</v>
      </c>
      <c r="P12" s="45">
        <v>8960</v>
      </c>
      <c r="Q12" s="44">
        <f t="shared" si="4"/>
        <v>8955</v>
      </c>
      <c r="R12" s="52">
        <v>9526</v>
      </c>
      <c r="S12" s="51">
        <v>1.327</v>
      </c>
      <c r="T12" s="51">
        <v>1.1292</v>
      </c>
      <c r="U12" s="50">
        <v>113.13</v>
      </c>
      <c r="V12" s="43">
        <v>7178.6</v>
      </c>
      <c r="W12" s="43">
        <v>7140.17</v>
      </c>
      <c r="X12" s="49">
        <f t="shared" si="5"/>
        <v>8436.0609280906847</v>
      </c>
      <c r="Y12" s="48">
        <v>1.3277000000000001</v>
      </c>
    </row>
    <row r="13" spans="1:25" x14ac:dyDescent="0.25">
      <c r="B13" s="47">
        <v>44537</v>
      </c>
      <c r="C13" s="46">
        <v>9646</v>
      </c>
      <c r="D13" s="45">
        <v>9647</v>
      </c>
      <c r="E13" s="44">
        <f t="shared" si="0"/>
        <v>9646.5</v>
      </c>
      <c r="F13" s="46">
        <v>9602</v>
      </c>
      <c r="G13" s="45">
        <v>9606</v>
      </c>
      <c r="H13" s="44">
        <f t="shared" si="1"/>
        <v>9604</v>
      </c>
      <c r="I13" s="46">
        <v>9425</v>
      </c>
      <c r="J13" s="45">
        <v>9435</v>
      </c>
      <c r="K13" s="44">
        <f t="shared" si="2"/>
        <v>9430</v>
      </c>
      <c r="L13" s="46">
        <v>9260</v>
      </c>
      <c r="M13" s="45">
        <v>9270</v>
      </c>
      <c r="N13" s="44">
        <f t="shared" si="3"/>
        <v>9265</v>
      </c>
      <c r="O13" s="46">
        <v>9060</v>
      </c>
      <c r="P13" s="45">
        <v>9070</v>
      </c>
      <c r="Q13" s="44">
        <f t="shared" si="4"/>
        <v>9065</v>
      </c>
      <c r="R13" s="52">
        <v>9647</v>
      </c>
      <c r="S13" s="51">
        <v>1.3253999999999999</v>
      </c>
      <c r="T13" s="51">
        <v>1.1253</v>
      </c>
      <c r="U13" s="50">
        <v>113.53</v>
      </c>
      <c r="V13" s="43">
        <v>7278.56</v>
      </c>
      <c r="W13" s="43">
        <v>7243.8</v>
      </c>
      <c r="X13" s="49">
        <f t="shared" si="5"/>
        <v>8572.8250244379287</v>
      </c>
      <c r="Y13" s="48">
        <v>1.3261000000000001</v>
      </c>
    </row>
    <row r="14" spans="1:25" x14ac:dyDescent="0.25">
      <c r="B14" s="47">
        <v>44538</v>
      </c>
      <c r="C14" s="46">
        <v>9555</v>
      </c>
      <c r="D14" s="45">
        <v>9555.5</v>
      </c>
      <c r="E14" s="44">
        <f t="shared" si="0"/>
        <v>9555.25</v>
      </c>
      <c r="F14" s="46">
        <v>9560</v>
      </c>
      <c r="G14" s="45">
        <v>9565</v>
      </c>
      <c r="H14" s="44">
        <f t="shared" si="1"/>
        <v>9562.5</v>
      </c>
      <c r="I14" s="46">
        <v>9440</v>
      </c>
      <c r="J14" s="45">
        <v>9450</v>
      </c>
      <c r="K14" s="44">
        <f t="shared" si="2"/>
        <v>9445</v>
      </c>
      <c r="L14" s="46">
        <v>9290</v>
      </c>
      <c r="M14" s="45">
        <v>9300</v>
      </c>
      <c r="N14" s="44">
        <f t="shared" si="3"/>
        <v>9295</v>
      </c>
      <c r="O14" s="46">
        <v>9090</v>
      </c>
      <c r="P14" s="45">
        <v>9100</v>
      </c>
      <c r="Q14" s="44">
        <f t="shared" si="4"/>
        <v>9095</v>
      </c>
      <c r="R14" s="52">
        <v>9555.5</v>
      </c>
      <c r="S14" s="51">
        <v>1.3193999999999999</v>
      </c>
      <c r="T14" s="51">
        <v>1.1292</v>
      </c>
      <c r="U14" s="50">
        <v>113.76</v>
      </c>
      <c r="V14" s="43">
        <v>7242.31</v>
      </c>
      <c r="W14" s="43">
        <v>7245.66</v>
      </c>
      <c r="X14" s="49">
        <f t="shared" si="5"/>
        <v>8462.1856181367348</v>
      </c>
      <c r="Y14" s="48">
        <v>1.3201000000000001</v>
      </c>
    </row>
    <row r="15" spans="1:25" x14ac:dyDescent="0.25">
      <c r="B15" s="47">
        <v>44539</v>
      </c>
      <c r="C15" s="46">
        <v>9577</v>
      </c>
      <c r="D15" s="45">
        <v>9578</v>
      </c>
      <c r="E15" s="44">
        <f t="shared" si="0"/>
        <v>9577.5</v>
      </c>
      <c r="F15" s="46">
        <v>9555</v>
      </c>
      <c r="G15" s="45">
        <v>9557</v>
      </c>
      <c r="H15" s="44">
        <f t="shared" si="1"/>
        <v>9556</v>
      </c>
      <c r="I15" s="46">
        <v>9415</v>
      </c>
      <c r="J15" s="45">
        <v>9425</v>
      </c>
      <c r="K15" s="44">
        <f t="shared" si="2"/>
        <v>9420</v>
      </c>
      <c r="L15" s="46">
        <v>9270</v>
      </c>
      <c r="M15" s="45">
        <v>9280</v>
      </c>
      <c r="N15" s="44">
        <f t="shared" si="3"/>
        <v>9275</v>
      </c>
      <c r="O15" s="46">
        <v>9080</v>
      </c>
      <c r="P15" s="45">
        <v>9090</v>
      </c>
      <c r="Q15" s="44">
        <f t="shared" si="4"/>
        <v>9085</v>
      </c>
      <c r="R15" s="52">
        <v>9578</v>
      </c>
      <c r="S15" s="51">
        <v>1.3190999999999999</v>
      </c>
      <c r="T15" s="51">
        <v>1.131</v>
      </c>
      <c r="U15" s="50">
        <v>113.44</v>
      </c>
      <c r="V15" s="43">
        <v>7261.01</v>
      </c>
      <c r="W15" s="43">
        <v>7242.9</v>
      </c>
      <c r="X15" s="49">
        <f t="shared" si="5"/>
        <v>8468.6118479221932</v>
      </c>
      <c r="Y15" s="48">
        <v>1.3194999999999999</v>
      </c>
    </row>
    <row r="16" spans="1:25" x14ac:dyDescent="0.25">
      <c r="B16" s="47">
        <v>44540</v>
      </c>
      <c r="C16" s="46">
        <v>9541</v>
      </c>
      <c r="D16" s="45">
        <v>9543</v>
      </c>
      <c r="E16" s="44">
        <f t="shared" si="0"/>
        <v>9542</v>
      </c>
      <c r="F16" s="46">
        <v>9530</v>
      </c>
      <c r="G16" s="45">
        <v>9531</v>
      </c>
      <c r="H16" s="44">
        <f t="shared" si="1"/>
        <v>9530.5</v>
      </c>
      <c r="I16" s="46">
        <v>9390</v>
      </c>
      <c r="J16" s="45">
        <v>9400</v>
      </c>
      <c r="K16" s="44">
        <f t="shared" si="2"/>
        <v>9395</v>
      </c>
      <c r="L16" s="46">
        <v>9265</v>
      </c>
      <c r="M16" s="45">
        <v>9275</v>
      </c>
      <c r="N16" s="44">
        <f t="shared" si="3"/>
        <v>9270</v>
      </c>
      <c r="O16" s="46">
        <v>9115</v>
      </c>
      <c r="P16" s="45">
        <v>9125</v>
      </c>
      <c r="Q16" s="44">
        <f t="shared" si="4"/>
        <v>9120</v>
      </c>
      <c r="R16" s="52">
        <v>9543</v>
      </c>
      <c r="S16" s="51">
        <v>1.321</v>
      </c>
      <c r="T16" s="51">
        <v>1.1278999999999999</v>
      </c>
      <c r="U16" s="50">
        <v>113.69</v>
      </c>
      <c r="V16" s="43">
        <v>7224.07</v>
      </c>
      <c r="W16" s="43">
        <v>7212.26</v>
      </c>
      <c r="X16" s="49">
        <f t="shared" si="5"/>
        <v>8460.8564589059315</v>
      </c>
      <c r="Y16" s="48">
        <v>1.3214999999999999</v>
      </c>
    </row>
    <row r="17" spans="2:25" x14ac:dyDescent="0.25">
      <c r="B17" s="47">
        <v>44543</v>
      </c>
      <c r="C17" s="46">
        <v>9495</v>
      </c>
      <c r="D17" s="45">
        <v>9500</v>
      </c>
      <c r="E17" s="44">
        <f t="shared" si="0"/>
        <v>9497.5</v>
      </c>
      <c r="F17" s="46">
        <v>9504.5</v>
      </c>
      <c r="G17" s="45">
        <v>9505.5</v>
      </c>
      <c r="H17" s="44">
        <f t="shared" si="1"/>
        <v>9505</v>
      </c>
      <c r="I17" s="46">
        <v>9375</v>
      </c>
      <c r="J17" s="45">
        <v>9385</v>
      </c>
      <c r="K17" s="44">
        <f t="shared" si="2"/>
        <v>9380</v>
      </c>
      <c r="L17" s="46">
        <v>9255</v>
      </c>
      <c r="M17" s="45">
        <v>9265</v>
      </c>
      <c r="N17" s="44">
        <f t="shared" si="3"/>
        <v>9260</v>
      </c>
      <c r="O17" s="46">
        <v>9150</v>
      </c>
      <c r="P17" s="45">
        <v>9160</v>
      </c>
      <c r="Q17" s="44">
        <f t="shared" si="4"/>
        <v>9155</v>
      </c>
      <c r="R17" s="52">
        <v>9500</v>
      </c>
      <c r="S17" s="51">
        <v>1.3248</v>
      </c>
      <c r="T17" s="51">
        <v>1.1276999999999999</v>
      </c>
      <c r="U17" s="50">
        <v>113.62</v>
      </c>
      <c r="V17" s="43">
        <v>7170.89</v>
      </c>
      <c r="W17" s="43">
        <v>7171.8</v>
      </c>
      <c r="X17" s="49">
        <f t="shared" si="5"/>
        <v>8424.2263013212741</v>
      </c>
      <c r="Y17" s="48">
        <v>1.3253999999999999</v>
      </c>
    </row>
    <row r="18" spans="2:25" x14ac:dyDescent="0.25">
      <c r="B18" s="47">
        <v>44544</v>
      </c>
      <c r="C18" s="46">
        <v>9480</v>
      </c>
      <c r="D18" s="45">
        <v>9485</v>
      </c>
      <c r="E18" s="44">
        <f t="shared" si="0"/>
        <v>9482.5</v>
      </c>
      <c r="F18" s="46">
        <v>9475</v>
      </c>
      <c r="G18" s="45">
        <v>9480</v>
      </c>
      <c r="H18" s="44">
        <f t="shared" si="1"/>
        <v>9477.5</v>
      </c>
      <c r="I18" s="46">
        <v>9360</v>
      </c>
      <c r="J18" s="45">
        <v>9370</v>
      </c>
      <c r="K18" s="44">
        <f t="shared" si="2"/>
        <v>9365</v>
      </c>
      <c r="L18" s="46">
        <v>9220</v>
      </c>
      <c r="M18" s="45">
        <v>9230</v>
      </c>
      <c r="N18" s="44">
        <f t="shared" si="3"/>
        <v>9225</v>
      </c>
      <c r="O18" s="46">
        <v>9070</v>
      </c>
      <c r="P18" s="45">
        <v>9080</v>
      </c>
      <c r="Q18" s="44">
        <f t="shared" si="4"/>
        <v>9075</v>
      </c>
      <c r="R18" s="52">
        <v>9485</v>
      </c>
      <c r="S18" s="51">
        <v>1.3252999999999999</v>
      </c>
      <c r="T18" s="51">
        <v>1.131</v>
      </c>
      <c r="U18" s="50">
        <v>113.55</v>
      </c>
      <c r="V18" s="43">
        <v>7156.87</v>
      </c>
      <c r="W18" s="43">
        <v>7149.86</v>
      </c>
      <c r="X18" s="49">
        <f t="shared" si="5"/>
        <v>8386.3837312113174</v>
      </c>
      <c r="Y18" s="48">
        <v>1.3259000000000001</v>
      </c>
    </row>
    <row r="19" spans="2:25" x14ac:dyDescent="0.25">
      <c r="B19" s="47">
        <v>44545</v>
      </c>
      <c r="C19" s="46">
        <v>9285</v>
      </c>
      <c r="D19" s="45">
        <v>9290</v>
      </c>
      <c r="E19" s="44">
        <f t="shared" si="0"/>
        <v>9287.5</v>
      </c>
      <c r="F19" s="46">
        <v>9280</v>
      </c>
      <c r="G19" s="45">
        <v>9285</v>
      </c>
      <c r="H19" s="44">
        <f t="shared" si="1"/>
        <v>9282.5</v>
      </c>
      <c r="I19" s="46">
        <v>9155</v>
      </c>
      <c r="J19" s="45">
        <v>9165</v>
      </c>
      <c r="K19" s="44">
        <f t="shared" si="2"/>
        <v>9160</v>
      </c>
      <c r="L19" s="46">
        <v>9025</v>
      </c>
      <c r="M19" s="45">
        <v>9035</v>
      </c>
      <c r="N19" s="44">
        <f t="shared" si="3"/>
        <v>9030</v>
      </c>
      <c r="O19" s="46">
        <v>8865</v>
      </c>
      <c r="P19" s="45">
        <v>8875</v>
      </c>
      <c r="Q19" s="44">
        <f t="shared" si="4"/>
        <v>8870</v>
      </c>
      <c r="R19" s="52">
        <v>9290</v>
      </c>
      <c r="S19" s="51">
        <v>1.3258000000000001</v>
      </c>
      <c r="T19" s="51">
        <v>1.1263000000000001</v>
      </c>
      <c r="U19" s="50">
        <v>113.89</v>
      </c>
      <c r="V19" s="43">
        <v>7007.09</v>
      </c>
      <c r="W19" s="43">
        <v>7001.21</v>
      </c>
      <c r="X19" s="49">
        <f t="shared" si="5"/>
        <v>8248.2464707449162</v>
      </c>
      <c r="Y19" s="48">
        <v>1.3262</v>
      </c>
    </row>
    <row r="20" spans="2:25" x14ac:dyDescent="0.25">
      <c r="B20" s="47">
        <v>44546</v>
      </c>
      <c r="C20" s="46">
        <v>9505</v>
      </c>
      <c r="D20" s="45">
        <v>9506</v>
      </c>
      <c r="E20" s="44">
        <f t="shared" si="0"/>
        <v>9505.5</v>
      </c>
      <c r="F20" s="46">
        <v>9490</v>
      </c>
      <c r="G20" s="45">
        <v>9495</v>
      </c>
      <c r="H20" s="44">
        <f t="shared" si="1"/>
        <v>9492.5</v>
      </c>
      <c r="I20" s="46">
        <v>9345</v>
      </c>
      <c r="J20" s="45">
        <v>9355</v>
      </c>
      <c r="K20" s="44">
        <f t="shared" si="2"/>
        <v>9350</v>
      </c>
      <c r="L20" s="46">
        <v>9195</v>
      </c>
      <c r="M20" s="45">
        <v>9205</v>
      </c>
      <c r="N20" s="44">
        <f t="shared" si="3"/>
        <v>9200</v>
      </c>
      <c r="O20" s="46">
        <v>9015</v>
      </c>
      <c r="P20" s="45">
        <v>9025</v>
      </c>
      <c r="Q20" s="44">
        <f t="shared" si="4"/>
        <v>9020</v>
      </c>
      <c r="R20" s="52">
        <v>9506</v>
      </c>
      <c r="S20" s="51">
        <v>1.3351999999999999</v>
      </c>
      <c r="T20" s="51">
        <v>1.1328</v>
      </c>
      <c r="U20" s="50">
        <v>114.17</v>
      </c>
      <c r="V20" s="43">
        <v>7119.53</v>
      </c>
      <c r="W20" s="43">
        <v>7110.23</v>
      </c>
      <c r="X20" s="49">
        <f t="shared" si="5"/>
        <v>8391.5960451977408</v>
      </c>
      <c r="Y20" s="48">
        <v>1.3353999999999999</v>
      </c>
    </row>
    <row r="21" spans="2:25" x14ac:dyDescent="0.25">
      <c r="B21" s="47">
        <v>44547</v>
      </c>
      <c r="C21" s="46">
        <v>9515</v>
      </c>
      <c r="D21" s="45">
        <v>9520</v>
      </c>
      <c r="E21" s="44">
        <f t="shared" si="0"/>
        <v>9517.5</v>
      </c>
      <c r="F21" s="46">
        <v>9500</v>
      </c>
      <c r="G21" s="45">
        <v>9505</v>
      </c>
      <c r="H21" s="44">
        <f t="shared" si="1"/>
        <v>9502.5</v>
      </c>
      <c r="I21" s="46">
        <v>9360</v>
      </c>
      <c r="J21" s="45">
        <v>9370</v>
      </c>
      <c r="K21" s="44">
        <f t="shared" si="2"/>
        <v>9365</v>
      </c>
      <c r="L21" s="46">
        <v>9215</v>
      </c>
      <c r="M21" s="45">
        <v>9225</v>
      </c>
      <c r="N21" s="44">
        <f t="shared" si="3"/>
        <v>9220</v>
      </c>
      <c r="O21" s="46">
        <v>9035</v>
      </c>
      <c r="P21" s="45">
        <v>9045</v>
      </c>
      <c r="Q21" s="44">
        <f t="shared" si="4"/>
        <v>9040</v>
      </c>
      <c r="R21" s="52">
        <v>9520</v>
      </c>
      <c r="S21" s="51">
        <v>1.3297000000000001</v>
      </c>
      <c r="T21" s="51">
        <v>1.1331</v>
      </c>
      <c r="U21" s="50">
        <v>113.24</v>
      </c>
      <c r="V21" s="43">
        <v>7159.51</v>
      </c>
      <c r="W21" s="43">
        <v>7147.69</v>
      </c>
      <c r="X21" s="49">
        <f t="shared" si="5"/>
        <v>8401.7297678933901</v>
      </c>
      <c r="Y21" s="48">
        <v>1.3298000000000001</v>
      </c>
    </row>
    <row r="22" spans="2:25" x14ac:dyDescent="0.25">
      <c r="B22" s="47">
        <v>44550</v>
      </c>
      <c r="C22" s="46">
        <v>9404</v>
      </c>
      <c r="D22" s="45">
        <v>9406</v>
      </c>
      <c r="E22" s="44">
        <f t="shared" si="0"/>
        <v>9405</v>
      </c>
      <c r="F22" s="46">
        <v>9388</v>
      </c>
      <c r="G22" s="45">
        <v>9390</v>
      </c>
      <c r="H22" s="44">
        <f t="shared" si="1"/>
        <v>9389</v>
      </c>
      <c r="I22" s="46">
        <v>9250</v>
      </c>
      <c r="J22" s="45">
        <v>9260</v>
      </c>
      <c r="K22" s="44">
        <f t="shared" si="2"/>
        <v>9255</v>
      </c>
      <c r="L22" s="46">
        <v>9105</v>
      </c>
      <c r="M22" s="45">
        <v>9115</v>
      </c>
      <c r="N22" s="44">
        <f t="shared" si="3"/>
        <v>9110</v>
      </c>
      <c r="O22" s="46">
        <v>8935</v>
      </c>
      <c r="P22" s="45">
        <v>8945</v>
      </c>
      <c r="Q22" s="44">
        <f t="shared" si="4"/>
        <v>8940</v>
      </c>
      <c r="R22" s="52">
        <v>9406</v>
      </c>
      <c r="S22" s="51">
        <v>1.3216000000000001</v>
      </c>
      <c r="T22" s="51">
        <v>1.1269</v>
      </c>
      <c r="U22" s="50">
        <v>113.53</v>
      </c>
      <c r="V22" s="43">
        <v>7117.13</v>
      </c>
      <c r="W22" s="43">
        <v>7105.56</v>
      </c>
      <c r="X22" s="49">
        <f t="shared" si="5"/>
        <v>8346.7920844795462</v>
      </c>
      <c r="Y22" s="48">
        <v>1.3214999999999999</v>
      </c>
    </row>
    <row r="23" spans="2:25" x14ac:dyDescent="0.25">
      <c r="B23" s="47">
        <v>44551</v>
      </c>
      <c r="C23" s="46">
        <v>9520.5</v>
      </c>
      <c r="D23" s="45">
        <v>9521</v>
      </c>
      <c r="E23" s="44">
        <f t="shared" si="0"/>
        <v>9520.75</v>
      </c>
      <c r="F23" s="46">
        <v>9510.5</v>
      </c>
      <c r="G23" s="45">
        <v>9511</v>
      </c>
      <c r="H23" s="44">
        <f t="shared" si="1"/>
        <v>9510.75</v>
      </c>
      <c r="I23" s="46">
        <v>9365</v>
      </c>
      <c r="J23" s="45">
        <v>9375</v>
      </c>
      <c r="K23" s="44">
        <f t="shared" si="2"/>
        <v>9370</v>
      </c>
      <c r="L23" s="46">
        <v>9215</v>
      </c>
      <c r="M23" s="45">
        <v>9225</v>
      </c>
      <c r="N23" s="44">
        <f t="shared" si="3"/>
        <v>9220</v>
      </c>
      <c r="O23" s="46">
        <v>9045</v>
      </c>
      <c r="P23" s="45">
        <v>9055</v>
      </c>
      <c r="Q23" s="44">
        <f t="shared" si="4"/>
        <v>9050</v>
      </c>
      <c r="R23" s="52">
        <v>9521</v>
      </c>
      <c r="S23" s="51">
        <v>1.3253999999999999</v>
      </c>
      <c r="T23" s="51">
        <v>1.1294999999999999</v>
      </c>
      <c r="U23" s="50">
        <v>113.72</v>
      </c>
      <c r="V23" s="43">
        <v>7183.49</v>
      </c>
      <c r="W23" s="43">
        <v>7177.57</v>
      </c>
      <c r="X23" s="49">
        <f t="shared" si="5"/>
        <v>8429.3935369632582</v>
      </c>
      <c r="Y23" s="48">
        <v>1.3250999999999999</v>
      </c>
    </row>
    <row r="24" spans="2:25" x14ac:dyDescent="0.25">
      <c r="B24" s="47">
        <v>44552</v>
      </c>
      <c r="C24" s="46">
        <v>9620</v>
      </c>
      <c r="D24" s="45">
        <v>9625</v>
      </c>
      <c r="E24" s="44">
        <f t="shared" si="0"/>
        <v>9622.5</v>
      </c>
      <c r="F24" s="46">
        <v>9610</v>
      </c>
      <c r="G24" s="45">
        <v>9615</v>
      </c>
      <c r="H24" s="44">
        <f t="shared" si="1"/>
        <v>9612.5</v>
      </c>
      <c r="I24" s="46">
        <v>9455</v>
      </c>
      <c r="J24" s="45">
        <v>9465</v>
      </c>
      <c r="K24" s="44">
        <f t="shared" si="2"/>
        <v>9460</v>
      </c>
      <c r="L24" s="46">
        <v>9280</v>
      </c>
      <c r="M24" s="45">
        <v>9290</v>
      </c>
      <c r="N24" s="44">
        <f t="shared" si="3"/>
        <v>9285</v>
      </c>
      <c r="O24" s="46">
        <v>9105</v>
      </c>
      <c r="P24" s="45">
        <v>9115</v>
      </c>
      <c r="Q24" s="44">
        <f t="shared" si="4"/>
        <v>9110</v>
      </c>
      <c r="R24" s="52">
        <v>9625</v>
      </c>
      <c r="S24" s="51">
        <v>1.3306</v>
      </c>
      <c r="T24" s="51">
        <v>1.1304000000000001</v>
      </c>
      <c r="U24" s="50">
        <v>114.23</v>
      </c>
      <c r="V24" s="43">
        <v>7233.58</v>
      </c>
      <c r="W24" s="43">
        <v>7227.69</v>
      </c>
      <c r="X24" s="49">
        <f t="shared" si="5"/>
        <v>8514.6850672328383</v>
      </c>
      <c r="Y24" s="48">
        <v>1.3303</v>
      </c>
    </row>
    <row r="25" spans="2:25" x14ac:dyDescent="0.25">
      <c r="B25" s="47">
        <v>44553</v>
      </c>
      <c r="C25" s="46">
        <v>9605</v>
      </c>
      <c r="D25" s="45">
        <v>9606</v>
      </c>
      <c r="E25" s="44">
        <f t="shared" si="0"/>
        <v>9605.5</v>
      </c>
      <c r="F25" s="46">
        <v>9580.5</v>
      </c>
      <c r="G25" s="45">
        <v>9581.5</v>
      </c>
      <c r="H25" s="44">
        <f t="shared" si="1"/>
        <v>9581</v>
      </c>
      <c r="I25" s="46">
        <v>9420</v>
      </c>
      <c r="J25" s="45">
        <v>9430</v>
      </c>
      <c r="K25" s="44">
        <f t="shared" si="2"/>
        <v>9425</v>
      </c>
      <c r="L25" s="46">
        <v>9245</v>
      </c>
      <c r="M25" s="45">
        <v>9255</v>
      </c>
      <c r="N25" s="44">
        <f t="shared" si="3"/>
        <v>9250</v>
      </c>
      <c r="O25" s="46">
        <v>9065</v>
      </c>
      <c r="P25" s="45">
        <v>9075</v>
      </c>
      <c r="Q25" s="44">
        <f t="shared" si="4"/>
        <v>9070</v>
      </c>
      <c r="R25" s="52">
        <v>9606</v>
      </c>
      <c r="S25" s="51">
        <v>1.3429</v>
      </c>
      <c r="T25" s="51">
        <v>1.1307</v>
      </c>
      <c r="U25" s="50">
        <v>114.36</v>
      </c>
      <c r="V25" s="43">
        <v>7153.18</v>
      </c>
      <c r="W25" s="43">
        <v>7136.53</v>
      </c>
      <c r="X25" s="49">
        <f t="shared" si="5"/>
        <v>8495.6221809498529</v>
      </c>
      <c r="Y25" s="48">
        <v>1.3426</v>
      </c>
    </row>
    <row r="26" spans="2:25" x14ac:dyDescent="0.25">
      <c r="B26" s="47">
        <v>44554</v>
      </c>
      <c r="C26" s="46">
        <v>9581</v>
      </c>
      <c r="D26" s="45">
        <v>9582</v>
      </c>
      <c r="E26" s="44">
        <f t="shared" si="0"/>
        <v>9581.5</v>
      </c>
      <c r="F26" s="46">
        <v>9564</v>
      </c>
      <c r="G26" s="45">
        <v>9566</v>
      </c>
      <c r="H26" s="44">
        <f t="shared" si="1"/>
        <v>9565</v>
      </c>
      <c r="I26" s="46">
        <v>9410</v>
      </c>
      <c r="J26" s="45">
        <v>9420</v>
      </c>
      <c r="K26" s="44">
        <f t="shared" si="2"/>
        <v>9415</v>
      </c>
      <c r="L26" s="46">
        <v>9245</v>
      </c>
      <c r="M26" s="45">
        <v>9255</v>
      </c>
      <c r="N26" s="44">
        <f t="shared" si="3"/>
        <v>9250</v>
      </c>
      <c r="O26" s="46">
        <v>9065</v>
      </c>
      <c r="P26" s="45">
        <v>9075</v>
      </c>
      <c r="Q26" s="44">
        <f t="shared" si="4"/>
        <v>9070</v>
      </c>
      <c r="R26" s="52">
        <v>9582</v>
      </c>
      <c r="S26" s="51">
        <v>1.3418000000000001</v>
      </c>
      <c r="T26" s="51">
        <v>1.1322000000000001</v>
      </c>
      <c r="U26" s="50">
        <v>114.4</v>
      </c>
      <c r="V26" s="43">
        <v>7141.15</v>
      </c>
      <c r="W26" s="43">
        <v>7130.82</v>
      </c>
      <c r="X26" s="49">
        <f t="shared" si="5"/>
        <v>8463.1690514043439</v>
      </c>
      <c r="Y26" s="48">
        <v>1.3414999999999999</v>
      </c>
    </row>
    <row r="27" spans="2:25" x14ac:dyDescent="0.25">
      <c r="B27" s="47">
        <v>44559</v>
      </c>
      <c r="C27" s="46">
        <v>9650</v>
      </c>
      <c r="D27" s="45">
        <v>9655</v>
      </c>
      <c r="E27" s="44">
        <f t="shared" si="0"/>
        <v>9652.5</v>
      </c>
      <c r="F27" s="46">
        <v>9620</v>
      </c>
      <c r="G27" s="45">
        <v>9620.5</v>
      </c>
      <c r="H27" s="44">
        <f t="shared" si="1"/>
        <v>9620.25</v>
      </c>
      <c r="I27" s="46">
        <v>9470</v>
      </c>
      <c r="J27" s="45">
        <v>9480</v>
      </c>
      <c r="K27" s="44">
        <f t="shared" si="2"/>
        <v>9475</v>
      </c>
      <c r="L27" s="46">
        <v>9325</v>
      </c>
      <c r="M27" s="45">
        <v>9335</v>
      </c>
      <c r="N27" s="44">
        <f t="shared" si="3"/>
        <v>9330</v>
      </c>
      <c r="O27" s="46">
        <v>9145</v>
      </c>
      <c r="P27" s="45">
        <v>9155</v>
      </c>
      <c r="Q27" s="44">
        <f t="shared" si="4"/>
        <v>9150</v>
      </c>
      <c r="R27" s="52">
        <v>9655</v>
      </c>
      <c r="S27" s="51">
        <v>1.3427</v>
      </c>
      <c r="T27" s="51">
        <v>1.1296999999999999</v>
      </c>
      <c r="U27" s="50">
        <v>114.95</v>
      </c>
      <c r="V27" s="43">
        <v>7190.74</v>
      </c>
      <c r="W27" s="43">
        <v>7167.18</v>
      </c>
      <c r="X27" s="49">
        <f t="shared" si="5"/>
        <v>8546.5167743648763</v>
      </c>
      <c r="Y27" s="48">
        <v>1.3423</v>
      </c>
    </row>
    <row r="28" spans="2:25" x14ac:dyDescent="0.25">
      <c r="B28" s="47">
        <v>44560</v>
      </c>
      <c r="C28" s="46">
        <v>9710</v>
      </c>
      <c r="D28" s="45">
        <v>9715</v>
      </c>
      <c r="E28" s="44">
        <f t="shared" si="0"/>
        <v>9712.5</v>
      </c>
      <c r="F28" s="46">
        <v>9655.5</v>
      </c>
      <c r="G28" s="45">
        <v>9656.5</v>
      </c>
      <c r="H28" s="44">
        <f t="shared" si="1"/>
        <v>9656</v>
      </c>
      <c r="I28" s="46">
        <v>9505</v>
      </c>
      <c r="J28" s="45">
        <v>9515</v>
      </c>
      <c r="K28" s="44">
        <f t="shared" si="2"/>
        <v>9510</v>
      </c>
      <c r="L28" s="46">
        <v>9350</v>
      </c>
      <c r="M28" s="45">
        <v>9360</v>
      </c>
      <c r="N28" s="44">
        <f t="shared" si="3"/>
        <v>9355</v>
      </c>
      <c r="O28" s="46">
        <v>9170</v>
      </c>
      <c r="P28" s="45">
        <v>9180</v>
      </c>
      <c r="Q28" s="44">
        <f t="shared" si="4"/>
        <v>9175</v>
      </c>
      <c r="R28" s="52">
        <v>9715</v>
      </c>
      <c r="S28" s="51">
        <v>1.3516999999999999</v>
      </c>
      <c r="T28" s="51">
        <v>1.1343000000000001</v>
      </c>
      <c r="U28" s="50">
        <v>115.04</v>
      </c>
      <c r="V28" s="43">
        <v>7187.25</v>
      </c>
      <c r="W28" s="43">
        <v>7147.14</v>
      </c>
      <c r="X28" s="49">
        <f t="shared" si="5"/>
        <v>8564.7535925240227</v>
      </c>
      <c r="Y28" s="48">
        <v>1.3511</v>
      </c>
    </row>
    <row r="29" spans="2:25" x14ac:dyDescent="0.25">
      <c r="B29" s="47">
        <v>44561</v>
      </c>
      <c r="C29" s="46">
        <v>9691</v>
      </c>
      <c r="D29" s="45">
        <v>9692</v>
      </c>
      <c r="E29" s="44">
        <f t="shared" si="0"/>
        <v>9691.5</v>
      </c>
      <c r="F29" s="46">
        <v>9681</v>
      </c>
      <c r="G29" s="45">
        <v>9682</v>
      </c>
      <c r="H29" s="44">
        <f t="shared" si="1"/>
        <v>9681.5</v>
      </c>
      <c r="I29" s="46">
        <v>9550</v>
      </c>
      <c r="J29" s="45">
        <v>9560</v>
      </c>
      <c r="K29" s="44">
        <f t="shared" si="2"/>
        <v>9555</v>
      </c>
      <c r="L29" s="46">
        <v>9390</v>
      </c>
      <c r="M29" s="45">
        <v>9400</v>
      </c>
      <c r="N29" s="44">
        <f t="shared" si="3"/>
        <v>9395</v>
      </c>
      <c r="O29" s="46">
        <v>9230</v>
      </c>
      <c r="P29" s="45">
        <v>9240</v>
      </c>
      <c r="Q29" s="44">
        <f t="shared" si="4"/>
        <v>9235</v>
      </c>
      <c r="R29" s="52">
        <v>9692</v>
      </c>
      <c r="S29" s="51">
        <v>1.3483000000000001</v>
      </c>
      <c r="T29" s="51">
        <v>1.1325000000000001</v>
      </c>
      <c r="U29" s="50">
        <v>115.15</v>
      </c>
      <c r="V29" s="43">
        <v>7188.31</v>
      </c>
      <c r="W29" s="43">
        <v>7184.09</v>
      </c>
      <c r="X29" s="49">
        <f t="shared" si="5"/>
        <v>8558.0573951434872</v>
      </c>
      <c r="Y29" s="48">
        <v>1.3476999999999999</v>
      </c>
    </row>
    <row r="30" spans="2:25" s="10" customFormat="1" x14ac:dyDescent="0.25">
      <c r="B30" s="42" t="s">
        <v>11</v>
      </c>
      <c r="C30" s="41">
        <f>ROUND(AVERAGE(C9:C29),2)</f>
        <v>9547.9</v>
      </c>
      <c r="D30" s="40">
        <f>ROUND(AVERAGE(D9:D29),2)</f>
        <v>9550.31</v>
      </c>
      <c r="E30" s="39">
        <f>ROUND(AVERAGE(C30:D30),2)</f>
        <v>9549.11</v>
      </c>
      <c r="F30" s="41">
        <f>ROUND(AVERAGE(F9:F29),2)</f>
        <v>9521.86</v>
      </c>
      <c r="G30" s="40">
        <f>ROUND(AVERAGE(G9:G29),2)</f>
        <v>9524.67</v>
      </c>
      <c r="H30" s="39">
        <f>ROUND(AVERAGE(F30:G30),2)</f>
        <v>9523.27</v>
      </c>
      <c r="I30" s="41">
        <f>ROUND(AVERAGE(I9:I29),2)</f>
        <v>9383.57</v>
      </c>
      <c r="J30" s="40">
        <f>ROUND(AVERAGE(J9:J29),2)</f>
        <v>9393.57</v>
      </c>
      <c r="K30" s="39">
        <f>ROUND(AVERAGE(I30:J30),2)</f>
        <v>9388.57</v>
      </c>
      <c r="L30" s="41">
        <f>ROUND(AVERAGE(L9:L29),2)</f>
        <v>9238.57</v>
      </c>
      <c r="M30" s="40">
        <f>ROUND(AVERAGE(M9:M29),2)</f>
        <v>9248.57</v>
      </c>
      <c r="N30" s="39">
        <f>ROUND(AVERAGE(L30:M30),2)</f>
        <v>9243.57</v>
      </c>
      <c r="O30" s="41">
        <f>ROUND(AVERAGE(O9:O29),2)</f>
        <v>9074.0499999999993</v>
      </c>
      <c r="P30" s="40">
        <f>ROUND(AVERAGE(P9:P29),2)</f>
        <v>9084.0499999999993</v>
      </c>
      <c r="Q30" s="39">
        <f>ROUND(AVERAGE(O30:P30),2)</f>
        <v>9079.0499999999993</v>
      </c>
      <c r="R30" s="38">
        <f>ROUND(AVERAGE(R9:R29),2)</f>
        <v>9550.31</v>
      </c>
      <c r="S30" s="37">
        <f>ROUND(AVERAGE(S9:S29),4)</f>
        <v>1.3309</v>
      </c>
      <c r="T30" s="36">
        <f>ROUND(AVERAGE(T9:T29),4)</f>
        <v>1.1302000000000001</v>
      </c>
      <c r="U30" s="175">
        <f>ROUND(AVERAGE(U9:U29),2)</f>
        <v>113.86</v>
      </c>
      <c r="V30" s="35">
        <f>AVERAGE(V9:V29)</f>
        <v>7175.629047619047</v>
      </c>
      <c r="W30" s="35">
        <f>AVERAGE(W9:W29)</f>
        <v>7155.3147619047622</v>
      </c>
      <c r="X30" s="35">
        <f>AVERAGE(X9:X29)</f>
        <v>8449.7525598693373</v>
      </c>
      <c r="Y30" s="34">
        <f>AVERAGE(Y9:Y29)</f>
        <v>1.3311476190476192</v>
      </c>
    </row>
    <row r="31" spans="2:25" s="5" customFormat="1" x14ac:dyDescent="0.25">
      <c r="B31" s="33" t="s">
        <v>12</v>
      </c>
      <c r="C31" s="32">
        <f t="shared" ref="C31:Y31" si="6">MAX(C9:C29)</f>
        <v>9710</v>
      </c>
      <c r="D31" s="31">
        <f t="shared" si="6"/>
        <v>9715</v>
      </c>
      <c r="E31" s="30">
        <f t="shared" si="6"/>
        <v>9712.5</v>
      </c>
      <c r="F31" s="32">
        <f t="shared" si="6"/>
        <v>9681</v>
      </c>
      <c r="G31" s="31">
        <f t="shared" si="6"/>
        <v>9682</v>
      </c>
      <c r="H31" s="30">
        <f t="shared" si="6"/>
        <v>9681.5</v>
      </c>
      <c r="I31" s="32">
        <f t="shared" si="6"/>
        <v>9550</v>
      </c>
      <c r="J31" s="31">
        <f t="shared" si="6"/>
        <v>9560</v>
      </c>
      <c r="K31" s="30">
        <f t="shared" si="6"/>
        <v>9555</v>
      </c>
      <c r="L31" s="32">
        <f t="shared" si="6"/>
        <v>9390</v>
      </c>
      <c r="M31" s="31">
        <f t="shared" si="6"/>
        <v>9400</v>
      </c>
      <c r="N31" s="30">
        <f t="shared" si="6"/>
        <v>9395</v>
      </c>
      <c r="O31" s="32">
        <f t="shared" si="6"/>
        <v>9230</v>
      </c>
      <c r="P31" s="31">
        <f t="shared" si="6"/>
        <v>9240</v>
      </c>
      <c r="Q31" s="30">
        <f t="shared" si="6"/>
        <v>9235</v>
      </c>
      <c r="R31" s="29">
        <f t="shared" si="6"/>
        <v>9715</v>
      </c>
      <c r="S31" s="28">
        <f t="shared" si="6"/>
        <v>1.3516999999999999</v>
      </c>
      <c r="T31" s="27">
        <f t="shared" si="6"/>
        <v>1.1343000000000001</v>
      </c>
      <c r="U31" s="26">
        <f t="shared" si="6"/>
        <v>115.15</v>
      </c>
      <c r="V31" s="25">
        <f t="shared" si="6"/>
        <v>7278.56</v>
      </c>
      <c r="W31" s="25">
        <f t="shared" si="6"/>
        <v>7245.66</v>
      </c>
      <c r="X31" s="25">
        <f t="shared" si="6"/>
        <v>8572.8250244379287</v>
      </c>
      <c r="Y31" s="24">
        <f t="shared" si="6"/>
        <v>1.3511</v>
      </c>
    </row>
    <row r="32" spans="2:25" s="5" customFormat="1" ht="13.8" thickBot="1" x14ac:dyDescent="0.3">
      <c r="B32" s="23" t="s">
        <v>13</v>
      </c>
      <c r="C32" s="22">
        <f t="shared" ref="C32:Y32" si="7">MIN(C9:C29)</f>
        <v>9285</v>
      </c>
      <c r="D32" s="21">
        <f t="shared" si="7"/>
        <v>9290</v>
      </c>
      <c r="E32" s="20">
        <f t="shared" si="7"/>
        <v>9287.5</v>
      </c>
      <c r="F32" s="22">
        <f t="shared" si="7"/>
        <v>9280</v>
      </c>
      <c r="G32" s="21">
        <f t="shared" si="7"/>
        <v>9285</v>
      </c>
      <c r="H32" s="20">
        <f t="shared" si="7"/>
        <v>9282.5</v>
      </c>
      <c r="I32" s="22">
        <f t="shared" si="7"/>
        <v>9155</v>
      </c>
      <c r="J32" s="21">
        <f t="shared" si="7"/>
        <v>9165</v>
      </c>
      <c r="K32" s="20">
        <f t="shared" si="7"/>
        <v>9160</v>
      </c>
      <c r="L32" s="22">
        <f t="shared" si="7"/>
        <v>9025</v>
      </c>
      <c r="M32" s="21">
        <f t="shared" si="7"/>
        <v>9035</v>
      </c>
      <c r="N32" s="20">
        <f t="shared" si="7"/>
        <v>9030</v>
      </c>
      <c r="O32" s="22">
        <f t="shared" si="7"/>
        <v>8865</v>
      </c>
      <c r="P32" s="21">
        <f t="shared" si="7"/>
        <v>8875</v>
      </c>
      <c r="Q32" s="20">
        <f t="shared" si="7"/>
        <v>8870</v>
      </c>
      <c r="R32" s="19">
        <f t="shared" si="7"/>
        <v>9290</v>
      </c>
      <c r="S32" s="18">
        <f t="shared" si="7"/>
        <v>1.3190999999999999</v>
      </c>
      <c r="T32" s="17">
        <f t="shared" si="7"/>
        <v>1.1253</v>
      </c>
      <c r="U32" s="16">
        <f t="shared" si="7"/>
        <v>112.83</v>
      </c>
      <c r="V32" s="15">
        <f t="shared" si="7"/>
        <v>7007.09</v>
      </c>
      <c r="W32" s="15">
        <f t="shared" si="7"/>
        <v>7001.21</v>
      </c>
      <c r="X32" s="15">
        <f t="shared" si="7"/>
        <v>8248.2464707449162</v>
      </c>
      <c r="Y32" s="14">
        <f t="shared" si="7"/>
        <v>1.3194999999999999</v>
      </c>
    </row>
    <row r="34" spans="2:14" x14ac:dyDescent="0.25">
      <c r="B34" s="7" t="s">
        <v>14</v>
      </c>
      <c r="C34" s="9"/>
      <c r="D34" s="9"/>
      <c r="E34" s="8"/>
      <c r="F34" s="9"/>
      <c r="G34" s="9"/>
      <c r="H34" s="8"/>
      <c r="I34" s="9"/>
      <c r="J34" s="9"/>
      <c r="K34" s="8"/>
      <c r="L34" s="9"/>
      <c r="M34" s="9"/>
      <c r="N34" s="8"/>
    </row>
    <row r="35" spans="2:14" x14ac:dyDescent="0.25">
      <c r="B35" s="7" t="s">
        <v>15</v>
      </c>
      <c r="C35" s="9"/>
      <c r="D35" s="9"/>
      <c r="E35" s="8"/>
      <c r="F35" s="9"/>
      <c r="G35" s="9"/>
      <c r="H35" s="8"/>
      <c r="I35" s="9"/>
      <c r="J35" s="9"/>
      <c r="K35" s="8"/>
      <c r="L35" s="9"/>
      <c r="M35" s="9"/>
      <c r="N35" s="8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workbookViewId="0">
      <selection activeCell="N38" sqref="N38"/>
    </sheetView>
  </sheetViews>
  <sheetFormatPr baseColWidth="10" defaultColWidth="8.88671875" defaultRowHeight="13.2" x14ac:dyDescent="0.25"/>
  <cols>
    <col min="3" max="3" width="12.109375" customWidth="1"/>
    <col min="4" max="4" width="19.6640625" customWidth="1"/>
    <col min="6" max="6" width="12.109375" customWidth="1"/>
    <col min="7" max="7" width="19.6640625" customWidth="1"/>
    <col min="9" max="9" width="12.109375" customWidth="1"/>
    <col min="10" max="10" width="19.6640625" customWidth="1"/>
  </cols>
  <sheetData>
    <row r="2" spans="2:10" x14ac:dyDescent="0.25">
      <c r="B2" s="76" t="s">
        <v>39</v>
      </c>
    </row>
    <row r="3" spans="2:10" ht="13.8" thickBot="1" x14ac:dyDescent="0.3"/>
    <row r="4" spans="2:10" x14ac:dyDescent="0.25">
      <c r="C4" s="189" t="s">
        <v>38</v>
      </c>
      <c r="D4" s="190"/>
      <c r="F4" s="189" t="s">
        <v>37</v>
      </c>
      <c r="G4" s="190"/>
      <c r="I4" s="189" t="s">
        <v>36</v>
      </c>
      <c r="J4" s="190"/>
    </row>
    <row r="5" spans="2:10" x14ac:dyDescent="0.25">
      <c r="C5" s="75">
        <v>44561</v>
      </c>
      <c r="D5" s="74"/>
      <c r="F5" s="75">
        <v>44561</v>
      </c>
      <c r="G5" s="74"/>
      <c r="I5" s="75">
        <v>44561</v>
      </c>
      <c r="J5" s="74"/>
    </row>
    <row r="6" spans="2:10" x14ac:dyDescent="0.25">
      <c r="C6" s="73"/>
      <c r="D6" s="72" t="s">
        <v>35</v>
      </c>
      <c r="F6" s="73"/>
      <c r="G6" s="72" t="s">
        <v>35</v>
      </c>
      <c r="I6" s="73"/>
      <c r="J6" s="72" t="s">
        <v>35</v>
      </c>
    </row>
    <row r="7" spans="2:10" x14ac:dyDescent="0.25">
      <c r="C7" s="71"/>
      <c r="D7" s="70"/>
      <c r="F7" s="71"/>
      <c r="G7" s="70"/>
      <c r="I7" s="71"/>
      <c r="J7" s="70"/>
    </row>
    <row r="8" spans="2:10" x14ac:dyDescent="0.25">
      <c r="C8" s="69">
        <v>44531</v>
      </c>
      <c r="D8" s="68">
        <v>9547</v>
      </c>
      <c r="F8" s="69">
        <f t="shared" ref="F8:F28" si="0">C8</f>
        <v>44531</v>
      </c>
      <c r="G8" s="68">
        <v>2641.5</v>
      </c>
      <c r="I8" s="69">
        <f t="shared" ref="I8:I28" si="1">C8</f>
        <v>44531</v>
      </c>
      <c r="J8" s="68">
        <v>3212</v>
      </c>
    </row>
    <row r="9" spans="2:10" x14ac:dyDescent="0.25">
      <c r="C9" s="69">
        <v>44532</v>
      </c>
      <c r="D9" s="68">
        <v>9384.2999999999993</v>
      </c>
      <c r="F9" s="69">
        <f t="shared" si="0"/>
        <v>44532</v>
      </c>
      <c r="G9" s="68">
        <v>2637</v>
      </c>
      <c r="I9" s="69">
        <f t="shared" si="1"/>
        <v>44532</v>
      </c>
      <c r="J9" s="68">
        <v>3179.69</v>
      </c>
    </row>
    <row r="10" spans="2:10" x14ac:dyDescent="0.25">
      <c r="C10" s="69">
        <v>44533</v>
      </c>
      <c r="D10" s="68">
        <v>9503</v>
      </c>
      <c r="F10" s="69">
        <f t="shared" si="0"/>
        <v>44533</v>
      </c>
      <c r="G10" s="68">
        <v>2639.59</v>
      </c>
      <c r="I10" s="69">
        <f t="shared" si="1"/>
        <v>44533</v>
      </c>
      <c r="J10" s="68">
        <v>3205</v>
      </c>
    </row>
    <row r="11" spans="2:10" x14ac:dyDescent="0.25">
      <c r="C11" s="69">
        <v>44536</v>
      </c>
      <c r="D11" s="68">
        <v>9431</v>
      </c>
      <c r="F11" s="69">
        <f t="shared" si="0"/>
        <v>44536</v>
      </c>
      <c r="G11" s="68">
        <v>2603.64</v>
      </c>
      <c r="I11" s="69">
        <f t="shared" si="1"/>
        <v>44536</v>
      </c>
      <c r="J11" s="68">
        <v>3134.9</v>
      </c>
    </row>
    <row r="12" spans="2:10" x14ac:dyDescent="0.25">
      <c r="C12" s="69">
        <v>44537</v>
      </c>
      <c r="D12" s="68">
        <v>9505.9500000000007</v>
      </c>
      <c r="F12" s="69">
        <f t="shared" si="0"/>
        <v>44537</v>
      </c>
      <c r="G12" s="68">
        <v>2598.9499999999998</v>
      </c>
      <c r="I12" s="69">
        <f t="shared" si="1"/>
        <v>44537</v>
      </c>
      <c r="J12" s="68">
        <v>3176.5</v>
      </c>
    </row>
    <row r="13" spans="2:10" x14ac:dyDescent="0.25">
      <c r="C13" s="69">
        <v>44538</v>
      </c>
      <c r="D13" s="68">
        <v>9570.9599999999991</v>
      </c>
      <c r="F13" s="69">
        <f t="shared" si="0"/>
        <v>44538</v>
      </c>
      <c r="G13" s="68">
        <v>2631.5</v>
      </c>
      <c r="I13" s="69">
        <f t="shared" si="1"/>
        <v>44538</v>
      </c>
      <c r="J13" s="68">
        <v>3237.1</v>
      </c>
    </row>
    <row r="14" spans="2:10" x14ac:dyDescent="0.25">
      <c r="C14" s="69">
        <v>44539</v>
      </c>
      <c r="D14" s="68">
        <v>9623.57</v>
      </c>
      <c r="F14" s="69">
        <f t="shared" si="0"/>
        <v>44539</v>
      </c>
      <c r="G14" s="68">
        <v>2621.92</v>
      </c>
      <c r="I14" s="69">
        <f t="shared" si="1"/>
        <v>44539</v>
      </c>
      <c r="J14" s="68">
        <v>3317.26</v>
      </c>
    </row>
    <row r="15" spans="2:10" x14ac:dyDescent="0.25">
      <c r="C15" s="69">
        <v>44540</v>
      </c>
      <c r="D15" s="68">
        <v>9541.5</v>
      </c>
      <c r="F15" s="69">
        <f t="shared" si="0"/>
        <v>44540</v>
      </c>
      <c r="G15" s="68">
        <v>2631.79</v>
      </c>
      <c r="I15" s="69">
        <f t="shared" si="1"/>
        <v>44540</v>
      </c>
      <c r="J15" s="68">
        <v>3308.87</v>
      </c>
    </row>
    <row r="16" spans="2:10" x14ac:dyDescent="0.25">
      <c r="C16" s="69">
        <v>44543</v>
      </c>
      <c r="D16" s="68">
        <v>9543.2000000000007</v>
      </c>
      <c r="F16" s="69">
        <f t="shared" si="0"/>
        <v>44543</v>
      </c>
      <c r="G16" s="68">
        <v>2649.42</v>
      </c>
      <c r="I16" s="69">
        <f t="shared" si="1"/>
        <v>44543</v>
      </c>
      <c r="J16" s="68">
        <v>3354.66</v>
      </c>
    </row>
    <row r="17" spans="2:10" x14ac:dyDescent="0.25">
      <c r="C17" s="69">
        <v>44544</v>
      </c>
      <c r="D17" s="68">
        <v>9452</v>
      </c>
      <c r="F17" s="69">
        <f t="shared" si="0"/>
        <v>44544</v>
      </c>
      <c r="G17" s="68">
        <v>2653.83</v>
      </c>
      <c r="I17" s="69">
        <f t="shared" si="1"/>
        <v>44544</v>
      </c>
      <c r="J17" s="68">
        <v>3340.81</v>
      </c>
    </row>
    <row r="18" spans="2:10" x14ac:dyDescent="0.25">
      <c r="C18" s="69">
        <v>44545</v>
      </c>
      <c r="D18" s="68">
        <v>9356.67</v>
      </c>
      <c r="F18" s="69">
        <f t="shared" si="0"/>
        <v>44545</v>
      </c>
      <c r="G18" s="68">
        <v>2608.37</v>
      </c>
      <c r="I18" s="69">
        <f t="shared" si="1"/>
        <v>44545</v>
      </c>
      <c r="J18" s="68">
        <v>3252.45</v>
      </c>
    </row>
    <row r="19" spans="2:10" x14ac:dyDescent="0.25">
      <c r="C19" s="69">
        <v>44546</v>
      </c>
      <c r="D19" s="68">
        <v>9385.49</v>
      </c>
      <c r="F19" s="69">
        <f t="shared" si="0"/>
        <v>44546</v>
      </c>
      <c r="G19" s="68">
        <v>2630.71</v>
      </c>
      <c r="I19" s="69">
        <f t="shared" si="1"/>
        <v>44546</v>
      </c>
      <c r="J19" s="68">
        <v>3317.27</v>
      </c>
    </row>
    <row r="20" spans="2:10" x14ac:dyDescent="0.25">
      <c r="C20" s="69">
        <v>44547</v>
      </c>
      <c r="D20" s="68">
        <v>9505.02</v>
      </c>
      <c r="F20" s="69">
        <f t="shared" si="0"/>
        <v>44547</v>
      </c>
      <c r="G20" s="68">
        <v>2706.72</v>
      </c>
      <c r="I20" s="69">
        <f t="shared" si="1"/>
        <v>44547</v>
      </c>
      <c r="J20" s="68">
        <v>3433.37</v>
      </c>
    </row>
    <row r="21" spans="2:10" x14ac:dyDescent="0.25">
      <c r="C21" s="69">
        <v>44550</v>
      </c>
      <c r="D21" s="68">
        <v>9378</v>
      </c>
      <c r="F21" s="69">
        <f t="shared" si="0"/>
        <v>44550</v>
      </c>
      <c r="G21" s="68">
        <v>2694.5</v>
      </c>
      <c r="I21" s="69">
        <f t="shared" si="1"/>
        <v>44550</v>
      </c>
      <c r="J21" s="68">
        <v>3351</v>
      </c>
    </row>
    <row r="22" spans="2:10" x14ac:dyDescent="0.25">
      <c r="C22" s="69">
        <v>44551</v>
      </c>
      <c r="D22" s="68">
        <v>9499.5</v>
      </c>
      <c r="F22" s="69">
        <f t="shared" si="0"/>
        <v>44551</v>
      </c>
      <c r="G22" s="68">
        <v>2686.63</v>
      </c>
      <c r="I22" s="69">
        <f t="shared" si="1"/>
        <v>44551</v>
      </c>
      <c r="J22" s="68">
        <v>3358.74</v>
      </c>
    </row>
    <row r="23" spans="2:10" x14ac:dyDescent="0.25">
      <c r="C23" s="69">
        <v>44552</v>
      </c>
      <c r="D23" s="68">
        <v>9564</v>
      </c>
      <c r="F23" s="69">
        <f t="shared" si="0"/>
        <v>44552</v>
      </c>
      <c r="G23" s="68">
        <v>2793.32</v>
      </c>
      <c r="I23" s="69">
        <f t="shared" si="1"/>
        <v>44552</v>
      </c>
      <c r="J23" s="68">
        <v>3454.23</v>
      </c>
    </row>
    <row r="24" spans="2:10" x14ac:dyDescent="0.25">
      <c r="C24" s="69">
        <v>44553</v>
      </c>
      <c r="D24" s="68">
        <v>9661.73</v>
      </c>
      <c r="F24" s="69">
        <f t="shared" si="0"/>
        <v>44553</v>
      </c>
      <c r="G24" s="68">
        <v>2842.96</v>
      </c>
      <c r="I24" s="69">
        <f t="shared" si="1"/>
        <v>44553</v>
      </c>
      <c r="J24" s="68">
        <v>3531.5</v>
      </c>
    </row>
    <row r="25" spans="2:10" x14ac:dyDescent="0.25">
      <c r="C25" s="69">
        <v>44554</v>
      </c>
      <c r="D25" s="68">
        <v>9594.27</v>
      </c>
      <c r="F25" s="69">
        <f t="shared" si="0"/>
        <v>44554</v>
      </c>
      <c r="G25" s="68">
        <v>2831.25</v>
      </c>
      <c r="I25" s="69">
        <f t="shared" si="1"/>
        <v>44554</v>
      </c>
      <c r="J25" s="68">
        <v>3502</v>
      </c>
    </row>
    <row r="26" spans="2:10" x14ac:dyDescent="0.25">
      <c r="C26" s="69">
        <v>44559</v>
      </c>
      <c r="D26" s="68">
        <v>9677.7000000000007</v>
      </c>
      <c r="F26" s="69">
        <f t="shared" si="0"/>
        <v>44559</v>
      </c>
      <c r="G26" s="68">
        <v>2799.82</v>
      </c>
      <c r="I26" s="69">
        <f t="shared" si="1"/>
        <v>44559</v>
      </c>
      <c r="J26" s="68">
        <v>3476.18</v>
      </c>
    </row>
    <row r="27" spans="2:10" x14ac:dyDescent="0.25">
      <c r="C27" s="69">
        <v>44560</v>
      </c>
      <c r="D27" s="68">
        <v>9662.77</v>
      </c>
      <c r="F27" s="69">
        <f t="shared" si="0"/>
        <v>44560</v>
      </c>
      <c r="G27" s="68">
        <v>2828.26</v>
      </c>
      <c r="I27" s="69">
        <f t="shared" si="1"/>
        <v>44560</v>
      </c>
      <c r="J27" s="68">
        <v>3517.5</v>
      </c>
    </row>
    <row r="28" spans="2:10" ht="13.8" thickBot="1" x14ac:dyDescent="0.3">
      <c r="C28" s="69">
        <v>44561</v>
      </c>
      <c r="D28" s="68">
        <v>9689.5</v>
      </c>
      <c r="F28" s="69">
        <f t="shared" si="0"/>
        <v>44561</v>
      </c>
      <c r="G28" s="68">
        <v>2815.6</v>
      </c>
      <c r="I28" s="69">
        <f t="shared" si="1"/>
        <v>44561</v>
      </c>
      <c r="J28" s="68">
        <v>3505.21</v>
      </c>
    </row>
    <row r="29" spans="2:10" x14ac:dyDescent="0.25">
      <c r="B29" s="5"/>
      <c r="C29" s="67" t="s">
        <v>11</v>
      </c>
      <c r="D29" s="66">
        <f>ROUND(AVERAGE(D8:D28),2)</f>
        <v>9527.48</v>
      </c>
      <c r="F29" s="67" t="s">
        <v>11</v>
      </c>
      <c r="G29" s="66">
        <f>ROUND(AVERAGE(G8:G28),2)</f>
        <v>2692.73</v>
      </c>
      <c r="I29" s="67" t="s">
        <v>11</v>
      </c>
      <c r="J29" s="66">
        <f>ROUND(AVERAGE(J8:J28),2)</f>
        <v>3341.25</v>
      </c>
    </row>
    <row r="30" spans="2:10" x14ac:dyDescent="0.25">
      <c r="B30" s="5"/>
      <c r="C30" s="65" t="s">
        <v>12</v>
      </c>
      <c r="D30" s="64">
        <f>MAX(D8:D28)</f>
        <v>9689.5</v>
      </c>
      <c r="F30" s="65" t="s">
        <v>12</v>
      </c>
      <c r="G30" s="64">
        <f>MAX(G8:G28)</f>
        <v>2842.96</v>
      </c>
      <c r="I30" s="65" t="s">
        <v>12</v>
      </c>
      <c r="J30" s="64">
        <f>MAX(J8:J28)</f>
        <v>3531.5</v>
      </c>
    </row>
    <row r="31" spans="2:10" x14ac:dyDescent="0.25">
      <c r="B31" s="5"/>
      <c r="C31" s="63" t="s">
        <v>13</v>
      </c>
      <c r="D31" s="62">
        <f>MIN(D8:D28)</f>
        <v>9356.67</v>
      </c>
      <c r="F31" s="63" t="s">
        <v>13</v>
      </c>
      <c r="G31" s="62">
        <f>MIN(G8:G28)</f>
        <v>2598.9499999999998</v>
      </c>
      <c r="I31" s="63" t="s">
        <v>13</v>
      </c>
      <c r="J31" s="62">
        <f>MIN(J8:J28)</f>
        <v>3134.9</v>
      </c>
    </row>
    <row r="34" spans="2:2" x14ac:dyDescent="0.25">
      <c r="B34" t="s">
        <v>34</v>
      </c>
    </row>
  </sheetData>
  <mergeCells count="3">
    <mergeCell ref="C4:D4"/>
    <mergeCell ref="F4:G4"/>
    <mergeCell ref="I4:J4"/>
  </mergeCells>
  <phoneticPr fontId="7" type="noConversion"/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5"/>
  <sheetViews>
    <sheetView workbookViewId="0"/>
  </sheetViews>
  <sheetFormatPr baseColWidth="10" defaultColWidth="9.109375" defaultRowHeight="13.2" x14ac:dyDescent="0.25"/>
  <cols>
    <col min="1" max="1" width="9.109375" style="135"/>
    <col min="2" max="2" width="15.5546875" style="135" customWidth="1"/>
    <col min="3" max="10" width="12.6640625" style="135" customWidth="1"/>
    <col min="11" max="16384" width="9.109375" style="135"/>
  </cols>
  <sheetData>
    <row r="3" spans="2:9" ht="15.6" x14ac:dyDescent="0.3">
      <c r="B3" s="174" t="s">
        <v>94</v>
      </c>
      <c r="C3" s="147"/>
      <c r="D3" s="173"/>
      <c r="G3" s="159"/>
      <c r="H3" s="159"/>
      <c r="I3" s="172"/>
    </row>
    <row r="4" spans="2:9" x14ac:dyDescent="0.25">
      <c r="B4" s="171" t="s">
        <v>93</v>
      </c>
      <c r="C4" s="170"/>
      <c r="D4" s="169"/>
      <c r="G4" s="168"/>
      <c r="H4" s="167"/>
      <c r="I4" s="159"/>
    </row>
    <row r="5" spans="2:9" x14ac:dyDescent="0.25">
      <c r="B5" s="166" t="s">
        <v>95</v>
      </c>
      <c r="C5" s="147"/>
      <c r="D5" s="165"/>
      <c r="G5" s="164"/>
      <c r="H5" s="159"/>
      <c r="I5" s="147"/>
    </row>
    <row r="6" spans="2:9" x14ac:dyDescent="0.25">
      <c r="B6" s="147"/>
      <c r="C6" s="147"/>
      <c r="D6" s="147"/>
      <c r="E6" s="147"/>
      <c r="F6" s="147"/>
      <c r="G6" s="147"/>
      <c r="H6" s="147"/>
      <c r="I6" s="147"/>
    </row>
    <row r="7" spans="2:9" x14ac:dyDescent="0.25">
      <c r="B7" s="158"/>
      <c r="C7" s="163" t="s">
        <v>92</v>
      </c>
      <c r="D7" s="163" t="s">
        <v>92</v>
      </c>
      <c r="E7" s="163" t="s">
        <v>92</v>
      </c>
    </row>
    <row r="8" spans="2:9" x14ac:dyDescent="0.25">
      <c r="B8" s="161"/>
      <c r="C8" s="162" t="s">
        <v>55</v>
      </c>
      <c r="D8" s="162" t="s">
        <v>82</v>
      </c>
      <c r="E8" s="162" t="s">
        <v>80</v>
      </c>
    </row>
    <row r="9" spans="2:9" x14ac:dyDescent="0.25">
      <c r="B9" s="161"/>
      <c r="C9" s="160" t="s">
        <v>79</v>
      </c>
      <c r="D9" s="160" t="s">
        <v>79</v>
      </c>
      <c r="E9" s="160" t="s">
        <v>79</v>
      </c>
    </row>
    <row r="10" spans="2:9" x14ac:dyDescent="0.25">
      <c r="B10" s="158"/>
      <c r="C10" s="157"/>
      <c r="D10" s="157"/>
      <c r="E10" s="157"/>
    </row>
    <row r="11" spans="2:9" x14ac:dyDescent="0.25">
      <c r="B11" s="156" t="s">
        <v>91</v>
      </c>
      <c r="C11" s="155">
        <f>ABR!D29</f>
        <v>9527.48</v>
      </c>
      <c r="D11" s="155">
        <f>ABR!G29</f>
        <v>2692.73</v>
      </c>
      <c r="E11" s="155">
        <f>ABR!J29</f>
        <v>3341.25</v>
      </c>
    </row>
    <row r="15" spans="2:9" x14ac:dyDescent="0.25">
      <c r="B15" s="153" t="s">
        <v>48</v>
      </c>
      <c r="C15" s="154"/>
    </row>
    <row r="16" spans="2:9" x14ac:dyDescent="0.25">
      <c r="B16" s="153" t="s">
        <v>46</v>
      </c>
      <c r="C16" s="152"/>
    </row>
    <row r="17" spans="2:9" x14ac:dyDescent="0.25">
      <c r="B17" s="151" t="s">
        <v>10</v>
      </c>
      <c r="C17" s="149">
        <f>'Averages Inc. Euro Eq'!F66</f>
        <v>1.3309</v>
      </c>
    </row>
    <row r="18" spans="2:9" x14ac:dyDescent="0.25">
      <c r="B18" s="151" t="s">
        <v>43</v>
      </c>
      <c r="C18" s="150">
        <f>'Averages Inc. Euro Eq'!F67</f>
        <v>113.86</v>
      </c>
    </row>
    <row r="19" spans="2:9" x14ac:dyDescent="0.25">
      <c r="B19" s="151" t="s">
        <v>41</v>
      </c>
      <c r="C19" s="149">
        <f>'Averages Inc. Euro Eq'!F68</f>
        <v>1.1302000000000001</v>
      </c>
    </row>
    <row r="21" spans="2:9" x14ac:dyDescent="0.25">
      <c r="B21" s="148" t="s">
        <v>40</v>
      </c>
    </row>
    <row r="24" spans="2:9" x14ac:dyDescent="0.25">
      <c r="B24" s="146" t="s">
        <v>14</v>
      </c>
      <c r="C24" s="145"/>
      <c r="D24" s="144"/>
      <c r="E24" s="143"/>
      <c r="F24" s="142"/>
      <c r="G24" s="141"/>
      <c r="H24" s="140"/>
      <c r="I24" s="139"/>
    </row>
    <row r="25" spans="2:9" x14ac:dyDescent="0.25">
      <c r="B25" s="138" t="s">
        <v>96</v>
      </c>
      <c r="C25" s="137"/>
      <c r="D25" s="137"/>
      <c r="E25" s="137"/>
      <c r="F25" s="137"/>
      <c r="G25" s="137"/>
      <c r="H25" s="137"/>
      <c r="I25" s="136"/>
    </row>
  </sheetData>
  <phoneticPr fontId="7" type="noConversion"/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71"/>
  <sheetViews>
    <sheetView workbookViewId="0"/>
  </sheetViews>
  <sheetFormatPr baseColWidth="10" defaultColWidth="8.88671875" defaultRowHeight="13.2" x14ac:dyDescent="0.25"/>
  <cols>
    <col min="2" max="2" width="27.33203125" customWidth="1"/>
    <col min="3" max="17" width="16.33203125" customWidth="1"/>
  </cols>
  <sheetData>
    <row r="5" spans="2:13" ht="15.6" x14ac:dyDescent="0.3">
      <c r="B5" s="134"/>
      <c r="C5" s="2"/>
      <c r="D5" s="133"/>
      <c r="F5" s="132" t="s">
        <v>90</v>
      </c>
      <c r="G5" s="128"/>
      <c r="H5" s="128"/>
      <c r="I5" s="131"/>
    </row>
    <row r="6" spans="2:13" x14ac:dyDescent="0.25">
      <c r="B6" s="130"/>
      <c r="C6" s="130"/>
      <c r="D6" s="76"/>
      <c r="F6" s="129" t="s">
        <v>89</v>
      </c>
      <c r="G6" s="128"/>
      <c r="H6" s="127"/>
      <c r="I6" s="119"/>
    </row>
    <row r="7" spans="2:13" x14ac:dyDescent="0.25">
      <c r="B7" s="2"/>
      <c r="C7" s="2"/>
      <c r="D7" s="126"/>
      <c r="F7" s="106" t="s">
        <v>95</v>
      </c>
      <c r="G7" s="125"/>
      <c r="H7" s="119"/>
      <c r="I7" s="2"/>
    </row>
    <row r="8" spans="2:13" ht="13.8" thickBot="1" x14ac:dyDescent="0.3"/>
    <row r="9" spans="2:13" x14ac:dyDescent="0.25">
      <c r="B9" s="124"/>
      <c r="C9" s="123" t="s">
        <v>88</v>
      </c>
      <c r="D9" s="122" t="s">
        <v>82</v>
      </c>
      <c r="E9" s="122" t="s">
        <v>55</v>
      </c>
      <c r="F9" s="122" t="s">
        <v>54</v>
      </c>
      <c r="G9" s="122" t="s">
        <v>53</v>
      </c>
      <c r="H9" s="122" t="s">
        <v>52</v>
      </c>
      <c r="I9" s="122" t="s">
        <v>87</v>
      </c>
      <c r="J9" s="122" t="s">
        <v>86</v>
      </c>
      <c r="K9" s="122" t="s">
        <v>85</v>
      </c>
      <c r="L9" s="122" t="s">
        <v>84</v>
      </c>
      <c r="M9" s="121" t="s">
        <v>83</v>
      </c>
    </row>
    <row r="10" spans="2:13" x14ac:dyDescent="0.25">
      <c r="B10" s="118"/>
      <c r="C10" s="120" t="s">
        <v>82</v>
      </c>
      <c r="D10" s="119" t="s">
        <v>81</v>
      </c>
      <c r="E10" s="119"/>
      <c r="F10" s="119"/>
      <c r="G10" s="119"/>
      <c r="H10" s="119"/>
      <c r="I10" s="119"/>
      <c r="J10" s="119"/>
      <c r="K10" s="119"/>
      <c r="L10" s="119"/>
      <c r="M10" s="3"/>
    </row>
    <row r="11" spans="2:13" x14ac:dyDescent="0.25">
      <c r="B11" s="118"/>
      <c r="C11" s="117" t="s">
        <v>79</v>
      </c>
      <c r="D11" s="117" t="s">
        <v>79</v>
      </c>
      <c r="E11" s="117" t="s">
        <v>79</v>
      </c>
      <c r="F11" s="117" t="s">
        <v>79</v>
      </c>
      <c r="G11" s="117" t="s">
        <v>79</v>
      </c>
      <c r="H11" s="117" t="s">
        <v>79</v>
      </c>
      <c r="I11" s="117" t="s">
        <v>79</v>
      </c>
      <c r="J11" s="117" t="s">
        <v>79</v>
      </c>
      <c r="K11" s="117" t="s">
        <v>79</v>
      </c>
      <c r="L11" s="117" t="s">
        <v>79</v>
      </c>
      <c r="M11" s="116" t="s">
        <v>79</v>
      </c>
    </row>
    <row r="12" spans="2:13" x14ac:dyDescent="0.25">
      <c r="B12" s="99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3"/>
    </row>
    <row r="13" spans="2:13" x14ac:dyDescent="0.25">
      <c r="B13" s="114" t="s">
        <v>78</v>
      </c>
      <c r="C13" s="113">
        <v>2694.38</v>
      </c>
      <c r="D13" s="113">
        <v>2306.5700000000002</v>
      </c>
      <c r="E13" s="113">
        <v>9547.9</v>
      </c>
      <c r="F13" s="113">
        <v>2303.62</v>
      </c>
      <c r="G13" s="113">
        <v>20059.29</v>
      </c>
      <c r="H13" s="113">
        <v>39528.57</v>
      </c>
      <c r="I13" s="113">
        <v>3406.76</v>
      </c>
      <c r="J13" s="113">
        <v>2583.38</v>
      </c>
      <c r="K13" s="113">
        <v>0.5</v>
      </c>
      <c r="L13" s="113">
        <v>68675.240000000005</v>
      </c>
      <c r="M13" s="112">
        <v>0.5</v>
      </c>
    </row>
    <row r="14" spans="2:13" x14ac:dyDescent="0.25">
      <c r="B14" s="99" t="s">
        <v>77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"/>
    </row>
    <row r="15" spans="2:13" x14ac:dyDescent="0.25">
      <c r="B15" s="114" t="s">
        <v>76</v>
      </c>
      <c r="C15" s="113">
        <v>2695.36</v>
      </c>
      <c r="D15" s="113">
        <v>2316.5700000000002</v>
      </c>
      <c r="E15" s="113">
        <v>9550.31</v>
      </c>
      <c r="F15" s="113">
        <v>2304.79</v>
      </c>
      <c r="G15" s="113">
        <v>20070.240000000002</v>
      </c>
      <c r="H15" s="113">
        <v>39573.81</v>
      </c>
      <c r="I15" s="113">
        <v>3407.88</v>
      </c>
      <c r="J15" s="113">
        <v>2592.9499999999998</v>
      </c>
      <c r="K15" s="113">
        <v>1</v>
      </c>
      <c r="L15" s="113">
        <v>69175.240000000005</v>
      </c>
      <c r="M15" s="112">
        <v>1</v>
      </c>
    </row>
    <row r="16" spans="2:13" x14ac:dyDescent="0.25">
      <c r="B16" s="99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"/>
    </row>
    <row r="17" spans="2:13" x14ac:dyDescent="0.25">
      <c r="B17" s="114" t="s">
        <v>75</v>
      </c>
      <c r="C17" s="113">
        <v>2694.87</v>
      </c>
      <c r="D17" s="113">
        <v>2311.5700000000002</v>
      </c>
      <c r="E17" s="113">
        <v>9549.11</v>
      </c>
      <c r="F17" s="113">
        <v>2304.1999999999998</v>
      </c>
      <c r="G17" s="113">
        <v>20064.759999999998</v>
      </c>
      <c r="H17" s="113">
        <v>39551.19</v>
      </c>
      <c r="I17" s="113">
        <v>3407.32</v>
      </c>
      <c r="J17" s="113">
        <v>2588.17</v>
      </c>
      <c r="K17" s="113">
        <v>0.75</v>
      </c>
      <c r="L17" s="113">
        <v>68925.240000000005</v>
      </c>
      <c r="M17" s="112">
        <v>0.75</v>
      </c>
    </row>
    <row r="18" spans="2:13" x14ac:dyDescent="0.25">
      <c r="B18" s="99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3"/>
    </row>
    <row r="19" spans="2:13" x14ac:dyDescent="0.25">
      <c r="B19" s="114" t="s">
        <v>97</v>
      </c>
      <c r="C19" s="113">
        <v>2692.81</v>
      </c>
      <c r="D19" s="113">
        <v>2308.33</v>
      </c>
      <c r="E19" s="113">
        <v>9521.86</v>
      </c>
      <c r="F19" s="113">
        <v>2277.4299999999998</v>
      </c>
      <c r="G19" s="113">
        <v>19912.14</v>
      </c>
      <c r="H19" s="113">
        <v>38902.620000000003</v>
      </c>
      <c r="I19" s="113">
        <v>3353.98</v>
      </c>
      <c r="J19" s="113">
        <v>2598.33</v>
      </c>
      <c r="K19" s="113">
        <v>0.5</v>
      </c>
      <c r="L19" s="113">
        <v>68977.38</v>
      </c>
      <c r="M19" s="112">
        <v>0.5</v>
      </c>
    </row>
    <row r="20" spans="2:13" x14ac:dyDescent="0.25">
      <c r="B20" s="99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3"/>
    </row>
    <row r="21" spans="2:13" x14ac:dyDescent="0.25">
      <c r="B21" s="114" t="s">
        <v>74</v>
      </c>
      <c r="C21" s="113">
        <v>2694.05</v>
      </c>
      <c r="D21" s="113">
        <v>2318.33</v>
      </c>
      <c r="E21" s="113">
        <v>9524.67</v>
      </c>
      <c r="F21" s="113">
        <v>2278.67</v>
      </c>
      <c r="G21" s="113">
        <v>19933.57</v>
      </c>
      <c r="H21" s="113">
        <v>38956.19</v>
      </c>
      <c r="I21" s="113">
        <v>3355.62</v>
      </c>
      <c r="J21" s="113">
        <v>2607.9</v>
      </c>
      <c r="K21" s="113">
        <v>1</v>
      </c>
      <c r="L21" s="113">
        <v>69477.38</v>
      </c>
      <c r="M21" s="112">
        <v>1</v>
      </c>
    </row>
    <row r="22" spans="2:13" x14ac:dyDescent="0.25">
      <c r="B22" s="99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3"/>
    </row>
    <row r="23" spans="2:13" x14ac:dyDescent="0.25">
      <c r="B23" s="114" t="s">
        <v>73</v>
      </c>
      <c r="C23" s="113">
        <v>2693.43</v>
      </c>
      <c r="D23" s="113">
        <v>2313.33</v>
      </c>
      <c r="E23" s="113">
        <v>9523.26</v>
      </c>
      <c r="F23" s="113">
        <v>2278.0500000000002</v>
      </c>
      <c r="G23" s="113">
        <v>19922.86</v>
      </c>
      <c r="H23" s="113">
        <v>38929.4</v>
      </c>
      <c r="I23" s="113">
        <v>3354.8</v>
      </c>
      <c r="J23" s="113">
        <v>2603.12</v>
      </c>
      <c r="K23" s="113">
        <v>0.75</v>
      </c>
      <c r="L23" s="113">
        <v>69227.38</v>
      </c>
      <c r="M23" s="112">
        <v>0.75</v>
      </c>
    </row>
    <row r="24" spans="2:13" x14ac:dyDescent="0.25">
      <c r="B24" s="99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3"/>
    </row>
    <row r="25" spans="2:13" x14ac:dyDescent="0.25">
      <c r="B25" s="114" t="s">
        <v>72</v>
      </c>
      <c r="C25" s="113">
        <v>2674.67</v>
      </c>
      <c r="D25" s="113">
        <v>2308.33</v>
      </c>
      <c r="E25" s="113">
        <v>9383.57</v>
      </c>
      <c r="F25" s="113">
        <v>2230.86</v>
      </c>
      <c r="G25" s="113">
        <v>19503.810000000001</v>
      </c>
      <c r="H25" s="113"/>
      <c r="I25" s="113">
        <v>3201.71</v>
      </c>
      <c r="J25" s="113">
        <v>2598.33</v>
      </c>
      <c r="K25" s="113"/>
      <c r="L25" s="113"/>
      <c r="M25" s="112"/>
    </row>
    <row r="26" spans="2:13" x14ac:dyDescent="0.25">
      <c r="B26" s="99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3"/>
    </row>
    <row r="27" spans="2:13" x14ac:dyDescent="0.25">
      <c r="B27" s="114" t="s">
        <v>71</v>
      </c>
      <c r="C27" s="113">
        <v>2679.67</v>
      </c>
      <c r="D27" s="113">
        <v>2318.33</v>
      </c>
      <c r="E27" s="113">
        <v>9393.57</v>
      </c>
      <c r="F27" s="113">
        <v>2235.86</v>
      </c>
      <c r="G27" s="113">
        <v>19553.810000000001</v>
      </c>
      <c r="H27" s="113"/>
      <c r="I27" s="113">
        <v>3206.71</v>
      </c>
      <c r="J27" s="113">
        <v>2608.33</v>
      </c>
      <c r="K27" s="113"/>
      <c r="L27" s="113"/>
      <c r="M27" s="112"/>
    </row>
    <row r="28" spans="2:13" x14ac:dyDescent="0.25">
      <c r="B28" s="99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3"/>
    </row>
    <row r="29" spans="2:13" x14ac:dyDescent="0.25">
      <c r="B29" s="114" t="s">
        <v>70</v>
      </c>
      <c r="C29" s="113">
        <v>2677.17</v>
      </c>
      <c r="D29" s="113">
        <v>2313.33</v>
      </c>
      <c r="E29" s="113">
        <v>9388.57</v>
      </c>
      <c r="F29" s="113">
        <v>2233.36</v>
      </c>
      <c r="G29" s="113">
        <v>19528.810000000001</v>
      </c>
      <c r="H29" s="113"/>
      <c r="I29" s="113">
        <v>3204.21</v>
      </c>
      <c r="J29" s="113">
        <v>2603.33</v>
      </c>
      <c r="K29" s="113"/>
      <c r="L29" s="113"/>
      <c r="M29" s="112"/>
    </row>
    <row r="30" spans="2:13" x14ac:dyDescent="0.25">
      <c r="B30" s="99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3"/>
    </row>
    <row r="31" spans="2:13" x14ac:dyDescent="0.25">
      <c r="B31" s="114" t="s">
        <v>98</v>
      </c>
      <c r="C31" s="113">
        <v>2556.29</v>
      </c>
      <c r="D31" s="113"/>
      <c r="E31" s="113">
        <v>9238.57</v>
      </c>
      <c r="F31" s="113">
        <v>2170.0500000000002</v>
      </c>
      <c r="G31" s="113">
        <v>19328.330000000002</v>
      </c>
      <c r="H31" s="113"/>
      <c r="I31" s="113">
        <v>2944.29</v>
      </c>
      <c r="J31" s="113"/>
      <c r="K31" s="113"/>
      <c r="L31" s="113"/>
      <c r="M31" s="112"/>
    </row>
    <row r="32" spans="2:13" x14ac:dyDescent="0.25">
      <c r="B32" s="99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3"/>
    </row>
    <row r="33" spans="2:13" x14ac:dyDescent="0.25">
      <c r="B33" s="114" t="s">
        <v>69</v>
      </c>
      <c r="C33" s="113">
        <v>2561.29</v>
      </c>
      <c r="D33" s="113"/>
      <c r="E33" s="113">
        <v>9248.57</v>
      </c>
      <c r="F33" s="113">
        <v>2175.0500000000002</v>
      </c>
      <c r="G33" s="113">
        <v>19378.330000000002</v>
      </c>
      <c r="H33" s="113"/>
      <c r="I33" s="113">
        <v>2949.29</v>
      </c>
      <c r="J33" s="113"/>
      <c r="K33" s="113"/>
      <c r="L33" s="113"/>
      <c r="M33" s="112"/>
    </row>
    <row r="34" spans="2:13" x14ac:dyDescent="0.25">
      <c r="B34" s="99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3"/>
    </row>
    <row r="35" spans="2:13" x14ac:dyDescent="0.25">
      <c r="B35" s="114" t="s">
        <v>68</v>
      </c>
      <c r="C35" s="113">
        <v>2558.79</v>
      </c>
      <c r="D35" s="113"/>
      <c r="E35" s="113">
        <v>9243.57</v>
      </c>
      <c r="F35" s="113">
        <v>2172.5500000000002</v>
      </c>
      <c r="G35" s="113">
        <v>19353.330000000002</v>
      </c>
      <c r="H35" s="113"/>
      <c r="I35" s="113">
        <v>2946.79</v>
      </c>
      <c r="J35" s="113"/>
      <c r="K35" s="113"/>
      <c r="L35" s="113"/>
      <c r="M35" s="112"/>
    </row>
    <row r="36" spans="2:13" x14ac:dyDescent="0.25">
      <c r="B36" s="99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3"/>
    </row>
    <row r="37" spans="2:13" x14ac:dyDescent="0.25">
      <c r="B37" s="114" t="s">
        <v>67</v>
      </c>
      <c r="C37" s="113">
        <v>2441</v>
      </c>
      <c r="D37" s="113"/>
      <c r="E37" s="113">
        <v>9074.0499999999993</v>
      </c>
      <c r="F37" s="113">
        <v>2086.33</v>
      </c>
      <c r="G37" s="113">
        <v>19310</v>
      </c>
      <c r="H37" s="113"/>
      <c r="I37" s="113">
        <v>2698.9</v>
      </c>
      <c r="J37" s="113"/>
      <c r="K37" s="113"/>
      <c r="L37" s="113"/>
      <c r="M37" s="112"/>
    </row>
    <row r="38" spans="2:13" x14ac:dyDescent="0.25">
      <c r="B38" s="99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3"/>
    </row>
    <row r="39" spans="2:13" x14ac:dyDescent="0.25">
      <c r="B39" s="114" t="s">
        <v>66</v>
      </c>
      <c r="C39" s="113">
        <v>2446</v>
      </c>
      <c r="D39" s="113"/>
      <c r="E39" s="113">
        <v>9084.0499999999993</v>
      </c>
      <c r="F39" s="113">
        <v>2091.33</v>
      </c>
      <c r="G39" s="113">
        <v>19360</v>
      </c>
      <c r="H39" s="113"/>
      <c r="I39" s="113">
        <v>2703.9</v>
      </c>
      <c r="J39" s="113"/>
      <c r="K39" s="113"/>
      <c r="L39" s="113"/>
      <c r="M39" s="112"/>
    </row>
    <row r="40" spans="2:13" x14ac:dyDescent="0.25">
      <c r="B40" s="99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3"/>
    </row>
    <row r="41" spans="2:13" x14ac:dyDescent="0.25">
      <c r="B41" s="114" t="s">
        <v>65</v>
      </c>
      <c r="C41" s="113">
        <v>2443.5</v>
      </c>
      <c r="D41" s="113"/>
      <c r="E41" s="113">
        <v>9079.0499999999993</v>
      </c>
      <c r="F41" s="113">
        <v>2088.83</v>
      </c>
      <c r="G41" s="113">
        <v>19335</v>
      </c>
      <c r="H41" s="113"/>
      <c r="I41" s="113">
        <v>2701.4</v>
      </c>
      <c r="J41" s="113"/>
      <c r="K41" s="113"/>
      <c r="L41" s="113"/>
      <c r="M41" s="112"/>
    </row>
    <row r="42" spans="2:13" x14ac:dyDescent="0.25">
      <c r="B42" s="99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3"/>
    </row>
    <row r="43" spans="2:13" x14ac:dyDescent="0.25">
      <c r="B43" s="114" t="s">
        <v>64</v>
      </c>
      <c r="C43" s="113"/>
      <c r="D43" s="113"/>
      <c r="E43" s="113"/>
      <c r="F43" s="113"/>
      <c r="G43" s="113"/>
      <c r="H43" s="113">
        <v>37099.050000000003</v>
      </c>
      <c r="I43" s="113"/>
      <c r="J43" s="113"/>
      <c r="K43" s="113">
        <v>0.5</v>
      </c>
      <c r="L43" s="113">
        <v>70531.67</v>
      </c>
      <c r="M43" s="112">
        <v>0.5</v>
      </c>
    </row>
    <row r="44" spans="2:13" x14ac:dyDescent="0.25">
      <c r="B44" s="99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3"/>
    </row>
    <row r="45" spans="2:13" x14ac:dyDescent="0.25">
      <c r="B45" s="114" t="s">
        <v>63</v>
      </c>
      <c r="C45" s="113"/>
      <c r="D45" s="113"/>
      <c r="E45" s="113"/>
      <c r="F45" s="113"/>
      <c r="G45" s="113"/>
      <c r="H45" s="113">
        <v>37149.050000000003</v>
      </c>
      <c r="I45" s="113"/>
      <c r="J45" s="113"/>
      <c r="K45" s="113">
        <v>1</v>
      </c>
      <c r="L45" s="113">
        <v>71531.67</v>
      </c>
      <c r="M45" s="112">
        <v>1</v>
      </c>
    </row>
    <row r="46" spans="2:13" x14ac:dyDescent="0.25">
      <c r="B46" s="99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3"/>
    </row>
    <row r="47" spans="2:13" x14ac:dyDescent="0.25">
      <c r="B47" s="111" t="s">
        <v>62</v>
      </c>
      <c r="C47" s="110"/>
      <c r="D47" s="110"/>
      <c r="E47" s="110"/>
      <c r="F47" s="110"/>
      <c r="G47" s="110"/>
      <c r="H47" s="110">
        <v>37124.050000000003</v>
      </c>
      <c r="I47" s="110"/>
      <c r="J47" s="110"/>
      <c r="K47" s="110">
        <v>0.75</v>
      </c>
      <c r="L47" s="110">
        <v>71031.67</v>
      </c>
      <c r="M47" s="109">
        <v>0.75</v>
      </c>
    </row>
    <row r="49" spans="2:5" x14ac:dyDescent="0.25">
      <c r="B49" s="108" t="s">
        <v>61</v>
      </c>
    </row>
    <row r="50" spans="2:5" x14ac:dyDescent="0.25">
      <c r="B50" s="107" t="s">
        <v>95</v>
      </c>
    </row>
    <row r="52" spans="2:5" x14ac:dyDescent="0.25">
      <c r="B52" s="105" t="s">
        <v>60</v>
      </c>
      <c r="C52" s="104" t="s">
        <v>59</v>
      </c>
    </row>
    <row r="53" spans="2:5" x14ac:dyDescent="0.25">
      <c r="B53" s="103"/>
      <c r="C53" s="102" t="s">
        <v>58</v>
      </c>
    </row>
    <row r="54" spans="2:5" x14ac:dyDescent="0.25">
      <c r="B54" s="100" t="s">
        <v>57</v>
      </c>
      <c r="C54" s="101">
        <v>2384.6999999999998</v>
      </c>
    </row>
    <row r="55" spans="2:5" x14ac:dyDescent="0.25">
      <c r="B55" s="100" t="s">
        <v>56</v>
      </c>
      <c r="C55" s="101">
        <v>2049.66</v>
      </c>
    </row>
    <row r="56" spans="2:5" x14ac:dyDescent="0.25">
      <c r="B56" s="100" t="s">
        <v>55</v>
      </c>
      <c r="C56" s="101">
        <v>8449.75</v>
      </c>
    </row>
    <row r="57" spans="2:5" x14ac:dyDescent="0.25">
      <c r="B57" s="100" t="s">
        <v>54</v>
      </c>
      <c r="C57" s="101">
        <v>2039.18</v>
      </c>
    </row>
    <row r="58" spans="2:5" x14ac:dyDescent="0.25">
      <c r="B58" s="100" t="s">
        <v>53</v>
      </c>
      <c r="C58" s="101">
        <v>17757.240000000002</v>
      </c>
    </row>
    <row r="59" spans="2:5" x14ac:dyDescent="0.25">
      <c r="B59" s="100" t="s">
        <v>52</v>
      </c>
      <c r="C59" s="101">
        <v>35013.550000000003</v>
      </c>
    </row>
    <row r="60" spans="2:5" x14ac:dyDescent="0.25">
      <c r="B60" s="100" t="s">
        <v>51</v>
      </c>
      <c r="C60" s="101">
        <v>3015.09</v>
      </c>
    </row>
    <row r="61" spans="2:5" x14ac:dyDescent="0.25">
      <c r="B61" s="98" t="s">
        <v>50</v>
      </c>
      <c r="C61" s="97">
        <v>2294.17</v>
      </c>
    </row>
    <row r="63" spans="2:5" x14ac:dyDescent="0.25">
      <c r="B63" s="89" t="s">
        <v>49</v>
      </c>
    </row>
    <row r="64" spans="2:5" x14ac:dyDescent="0.25">
      <c r="E64" s="96" t="s">
        <v>48</v>
      </c>
    </row>
    <row r="65" spans="2:9" x14ac:dyDescent="0.25">
      <c r="B65" s="93" t="s">
        <v>47</v>
      </c>
      <c r="D65" s="92">
        <v>7175.63</v>
      </c>
      <c r="E65" s="96" t="s">
        <v>46</v>
      </c>
    </row>
    <row r="66" spans="2:9" x14ac:dyDescent="0.25">
      <c r="B66" s="93" t="s">
        <v>45</v>
      </c>
      <c r="D66" s="92">
        <v>7155.31</v>
      </c>
      <c r="E66" s="95" t="s">
        <v>10</v>
      </c>
      <c r="F66" s="90">
        <v>1.3309</v>
      </c>
    </row>
    <row r="67" spans="2:9" x14ac:dyDescent="0.25">
      <c r="B67" s="93" t="s">
        <v>44</v>
      </c>
      <c r="D67" s="92">
        <v>1731.72</v>
      </c>
      <c r="E67" s="95" t="s">
        <v>43</v>
      </c>
      <c r="F67" s="94">
        <v>113.86</v>
      </c>
    </row>
    <row r="68" spans="2:9" x14ac:dyDescent="0.25">
      <c r="B68" s="93" t="s">
        <v>42</v>
      </c>
      <c r="D68" s="92">
        <v>1711.85</v>
      </c>
      <c r="E68" s="91" t="s">
        <v>41</v>
      </c>
      <c r="F68" s="90">
        <v>1.1302000000000001</v>
      </c>
    </row>
    <row r="69" spans="2:9" x14ac:dyDescent="0.25">
      <c r="H69" s="88" t="s">
        <v>40</v>
      </c>
    </row>
    <row r="70" spans="2:9" x14ac:dyDescent="0.25">
      <c r="B70" s="87" t="s">
        <v>14</v>
      </c>
      <c r="C70" s="86"/>
      <c r="D70" s="85"/>
      <c r="E70" s="84"/>
      <c r="F70" s="83"/>
      <c r="G70" s="82"/>
      <c r="H70" s="81"/>
      <c r="I70" s="80"/>
    </row>
    <row r="71" spans="2:9" x14ac:dyDescent="0.25">
      <c r="B71" s="79" t="s">
        <v>96</v>
      </c>
      <c r="C71" s="78"/>
      <c r="D71" s="78"/>
      <c r="E71" s="78"/>
      <c r="F71" s="78"/>
      <c r="G71" s="78"/>
      <c r="H71" s="78"/>
      <c r="I71" s="77"/>
    </row>
  </sheetData>
  <phoneticPr fontId="7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8.88671875" defaultRowHeight="13.2" x14ac:dyDescent="0.25"/>
  <cols>
    <col min="2" max="2" width="9.6640625" bestFit="1" customWidth="1"/>
    <col min="3" max="3" width="12.44140625" style="4" bestFit="1" customWidth="1"/>
    <col min="4" max="4" width="12" style="4" bestFit="1" customWidth="1"/>
    <col min="5" max="5" width="9.44140625" bestFit="1" customWidth="1"/>
    <col min="6" max="7" width="10.6640625" style="4" customWidth="1"/>
    <col min="8" max="8" width="10.6640625" customWidth="1"/>
    <col min="9" max="10" width="10.6640625" style="4" customWidth="1"/>
    <col min="11" max="11" width="10.6640625" customWidth="1"/>
    <col min="12" max="12" width="12.5546875" style="4" bestFit="1" customWidth="1"/>
    <col min="13" max="13" width="10" style="4" bestFit="1" customWidth="1"/>
    <col min="14" max="14" width="14.109375" bestFit="1" customWidth="1"/>
    <col min="15" max="15" width="12.5546875" style="4" bestFit="1" customWidth="1"/>
    <col min="16" max="16" width="10.5546875" bestFit="1" customWidth="1"/>
    <col min="17" max="17" width="11.33203125" bestFit="1" customWidth="1"/>
    <col min="18" max="18" width="14.109375" bestFit="1" customWidth="1"/>
    <col min="19" max="19" width="10.5546875" bestFit="1" customWidth="1"/>
  </cols>
  <sheetData>
    <row r="3" spans="1:19" ht="15.6" x14ac:dyDescent="0.3">
      <c r="B3" s="6" t="s">
        <v>19</v>
      </c>
    </row>
    <row r="4" spans="1:19" x14ac:dyDescent="0.25">
      <c r="B4" s="61" t="s">
        <v>31</v>
      </c>
    </row>
    <row r="6" spans="1:19" ht="13.8" thickBot="1" x14ac:dyDescent="0.3">
      <c r="B6" s="1">
        <v>44531</v>
      </c>
    </row>
    <row r="7" spans="1:19" ht="13.8" thickBot="1" x14ac:dyDescent="0.3">
      <c r="B7" s="60"/>
      <c r="C7" s="183" t="s">
        <v>0</v>
      </c>
      <c r="D7" s="184"/>
      <c r="E7" s="185"/>
      <c r="F7" s="183" t="s">
        <v>2</v>
      </c>
      <c r="G7" s="184"/>
      <c r="H7" s="185"/>
      <c r="I7" s="186" t="s">
        <v>24</v>
      </c>
      <c r="J7" s="187"/>
      <c r="K7" s="188"/>
      <c r="L7" s="176" t="s">
        <v>4</v>
      </c>
      <c r="M7" s="178" t="s">
        <v>21</v>
      </c>
      <c r="N7" s="179"/>
      <c r="O7" s="180"/>
      <c r="P7" s="181" t="s">
        <v>5</v>
      </c>
      <c r="Q7" s="182"/>
      <c r="R7" s="11" t="s">
        <v>18</v>
      </c>
      <c r="S7" s="176" t="s">
        <v>20</v>
      </c>
    </row>
    <row r="8" spans="1:19" ht="13.8" thickBot="1" x14ac:dyDescent="0.3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177"/>
      <c r="M8" s="56" t="s">
        <v>10</v>
      </c>
      <c r="N8" s="55" t="s">
        <v>16</v>
      </c>
      <c r="O8" s="12" t="s">
        <v>17</v>
      </c>
      <c r="P8" s="54" t="s">
        <v>8</v>
      </c>
      <c r="Q8" s="54" t="s">
        <v>9</v>
      </c>
      <c r="R8" s="13" t="s">
        <v>8</v>
      </c>
      <c r="S8" s="177" t="s">
        <v>20</v>
      </c>
    </row>
    <row r="9" spans="1:19" x14ac:dyDescent="0.25">
      <c r="B9" s="47">
        <v>44531</v>
      </c>
      <c r="C9" s="46">
        <v>2444</v>
      </c>
      <c r="D9" s="45">
        <v>2454</v>
      </c>
      <c r="E9" s="44">
        <f t="shared" ref="E9:E29" si="0">AVERAGE(C9:D9)</f>
        <v>2449</v>
      </c>
      <c r="F9" s="46">
        <v>2440</v>
      </c>
      <c r="G9" s="45">
        <v>2450</v>
      </c>
      <c r="H9" s="44">
        <f t="shared" ref="H9:H29" si="1">AVERAGE(F9:G9)</f>
        <v>2445</v>
      </c>
      <c r="I9" s="46">
        <v>2440</v>
      </c>
      <c r="J9" s="45">
        <v>2450</v>
      </c>
      <c r="K9" s="44">
        <f t="shared" ref="K9:K29" si="2">AVERAGE(I9:J9)</f>
        <v>2445</v>
      </c>
      <c r="L9" s="52">
        <v>2454</v>
      </c>
      <c r="M9" s="51">
        <v>1.3317000000000001</v>
      </c>
      <c r="N9" s="53">
        <v>1.1314</v>
      </c>
      <c r="O9" s="50">
        <v>113.41</v>
      </c>
      <c r="P9" s="43">
        <v>1842.76</v>
      </c>
      <c r="Q9" s="43">
        <v>1838.51</v>
      </c>
      <c r="R9" s="49">
        <f t="shared" ref="R9:R29" si="3">L9/N9</f>
        <v>2168.9941665193564</v>
      </c>
      <c r="S9" s="48">
        <v>1.3326</v>
      </c>
    </row>
    <row r="10" spans="1:19" x14ac:dyDescent="0.25">
      <c r="B10" s="47">
        <v>44532</v>
      </c>
      <c r="C10" s="46">
        <v>2443</v>
      </c>
      <c r="D10" s="45">
        <v>2453</v>
      </c>
      <c r="E10" s="44">
        <f t="shared" si="0"/>
        <v>2448</v>
      </c>
      <c r="F10" s="46">
        <v>2440</v>
      </c>
      <c r="G10" s="45">
        <v>2450</v>
      </c>
      <c r="H10" s="44">
        <f t="shared" si="1"/>
        <v>2445</v>
      </c>
      <c r="I10" s="46">
        <v>2440</v>
      </c>
      <c r="J10" s="45">
        <v>2450</v>
      </c>
      <c r="K10" s="44">
        <f t="shared" si="2"/>
        <v>2445</v>
      </c>
      <c r="L10" s="52">
        <v>2453</v>
      </c>
      <c r="M10" s="51">
        <v>1.3331999999999999</v>
      </c>
      <c r="N10" s="51">
        <v>1.1343000000000001</v>
      </c>
      <c r="O10" s="50">
        <v>112.83</v>
      </c>
      <c r="P10" s="43">
        <v>1839.93</v>
      </c>
      <c r="Q10" s="43">
        <v>1836.72</v>
      </c>
      <c r="R10" s="49">
        <f t="shared" si="3"/>
        <v>2162.5672220752886</v>
      </c>
      <c r="S10" s="48">
        <v>1.3339000000000001</v>
      </c>
    </row>
    <row r="11" spans="1:19" x14ac:dyDescent="0.25">
      <c r="B11" s="47">
        <v>44533</v>
      </c>
      <c r="C11" s="46">
        <v>2443</v>
      </c>
      <c r="D11" s="45">
        <v>2453</v>
      </c>
      <c r="E11" s="44">
        <f t="shared" si="0"/>
        <v>2448</v>
      </c>
      <c r="F11" s="46">
        <v>2440</v>
      </c>
      <c r="G11" s="45">
        <v>2450</v>
      </c>
      <c r="H11" s="44">
        <f t="shared" si="1"/>
        <v>2445</v>
      </c>
      <c r="I11" s="46">
        <v>2440</v>
      </c>
      <c r="J11" s="45">
        <v>2450</v>
      </c>
      <c r="K11" s="44">
        <f t="shared" si="2"/>
        <v>2445</v>
      </c>
      <c r="L11" s="52">
        <v>2453</v>
      </c>
      <c r="M11" s="51">
        <v>1.3272999999999999</v>
      </c>
      <c r="N11" s="51">
        <v>1.1296999999999999</v>
      </c>
      <c r="O11" s="50">
        <v>113.33</v>
      </c>
      <c r="P11" s="43">
        <v>1848.11</v>
      </c>
      <c r="Q11" s="43">
        <v>1845.02</v>
      </c>
      <c r="R11" s="49">
        <f t="shared" si="3"/>
        <v>2171.372930866602</v>
      </c>
      <c r="S11" s="48">
        <v>1.3279000000000001</v>
      </c>
    </row>
    <row r="12" spans="1:19" x14ac:dyDescent="0.25">
      <c r="B12" s="47">
        <v>44536</v>
      </c>
      <c r="C12" s="46">
        <v>2442</v>
      </c>
      <c r="D12" s="45">
        <v>2452</v>
      </c>
      <c r="E12" s="44">
        <f t="shared" si="0"/>
        <v>2447</v>
      </c>
      <c r="F12" s="46">
        <v>2440</v>
      </c>
      <c r="G12" s="45">
        <v>2450</v>
      </c>
      <c r="H12" s="44">
        <f t="shared" si="1"/>
        <v>2445</v>
      </c>
      <c r="I12" s="46">
        <v>2440</v>
      </c>
      <c r="J12" s="45">
        <v>2450</v>
      </c>
      <c r="K12" s="44">
        <f t="shared" si="2"/>
        <v>2445</v>
      </c>
      <c r="L12" s="52">
        <v>2452</v>
      </c>
      <c r="M12" s="51">
        <v>1.327</v>
      </c>
      <c r="N12" s="51">
        <v>1.1292</v>
      </c>
      <c r="O12" s="50">
        <v>113.13</v>
      </c>
      <c r="P12" s="43">
        <v>1847.78</v>
      </c>
      <c r="Q12" s="43">
        <v>1845.3</v>
      </c>
      <c r="R12" s="49">
        <f t="shared" si="3"/>
        <v>2171.4488133191639</v>
      </c>
      <c r="S12" s="48">
        <v>1.3277000000000001</v>
      </c>
    </row>
    <row r="13" spans="1:19" x14ac:dyDescent="0.25">
      <c r="B13" s="47">
        <v>44537</v>
      </c>
      <c r="C13" s="46">
        <v>2442</v>
      </c>
      <c r="D13" s="45">
        <v>2452</v>
      </c>
      <c r="E13" s="44">
        <f t="shared" si="0"/>
        <v>2447</v>
      </c>
      <c r="F13" s="46">
        <v>2440</v>
      </c>
      <c r="G13" s="45">
        <v>2450</v>
      </c>
      <c r="H13" s="44">
        <f t="shared" si="1"/>
        <v>2445</v>
      </c>
      <c r="I13" s="46">
        <v>2440</v>
      </c>
      <c r="J13" s="45">
        <v>2450</v>
      </c>
      <c r="K13" s="44">
        <f t="shared" si="2"/>
        <v>2445</v>
      </c>
      <c r="L13" s="52">
        <v>2452</v>
      </c>
      <c r="M13" s="51">
        <v>1.3253999999999999</v>
      </c>
      <c r="N13" s="51">
        <v>1.1253</v>
      </c>
      <c r="O13" s="50">
        <v>113.53</v>
      </c>
      <c r="P13" s="43">
        <v>1850.01</v>
      </c>
      <c r="Q13" s="43">
        <v>1847.52</v>
      </c>
      <c r="R13" s="49">
        <f t="shared" si="3"/>
        <v>2178.9744956900381</v>
      </c>
      <c r="S13" s="48">
        <v>1.3261000000000001</v>
      </c>
    </row>
    <row r="14" spans="1:19" x14ac:dyDescent="0.25">
      <c r="B14" s="47">
        <v>44538</v>
      </c>
      <c r="C14" s="46">
        <v>2366</v>
      </c>
      <c r="D14" s="45">
        <v>2376</v>
      </c>
      <c r="E14" s="44">
        <f t="shared" si="0"/>
        <v>2371</v>
      </c>
      <c r="F14" s="46">
        <v>2365</v>
      </c>
      <c r="G14" s="45">
        <v>2375</v>
      </c>
      <c r="H14" s="44">
        <f t="shared" si="1"/>
        <v>2370</v>
      </c>
      <c r="I14" s="46">
        <v>2365</v>
      </c>
      <c r="J14" s="45">
        <v>2375</v>
      </c>
      <c r="K14" s="44">
        <f t="shared" si="2"/>
        <v>2370</v>
      </c>
      <c r="L14" s="52">
        <v>2376</v>
      </c>
      <c r="M14" s="51">
        <v>1.3193999999999999</v>
      </c>
      <c r="N14" s="51">
        <v>1.1292</v>
      </c>
      <c r="O14" s="50">
        <v>113.76</v>
      </c>
      <c r="P14" s="43">
        <v>1800.82</v>
      </c>
      <c r="Q14" s="43">
        <v>1799.11</v>
      </c>
      <c r="R14" s="49">
        <f t="shared" si="3"/>
        <v>2104.1445270988311</v>
      </c>
      <c r="S14" s="48">
        <v>1.3201000000000001</v>
      </c>
    </row>
    <row r="15" spans="1:19" x14ac:dyDescent="0.25">
      <c r="B15" s="47">
        <v>44539</v>
      </c>
      <c r="C15" s="46">
        <v>2341</v>
      </c>
      <c r="D15" s="45">
        <v>2351</v>
      </c>
      <c r="E15" s="44">
        <f t="shared" si="0"/>
        <v>2346</v>
      </c>
      <c r="F15" s="46">
        <v>2340</v>
      </c>
      <c r="G15" s="45">
        <v>2350</v>
      </c>
      <c r="H15" s="44">
        <f t="shared" si="1"/>
        <v>2345</v>
      </c>
      <c r="I15" s="46">
        <v>2340</v>
      </c>
      <c r="J15" s="45">
        <v>2350</v>
      </c>
      <c r="K15" s="44">
        <f t="shared" si="2"/>
        <v>2345</v>
      </c>
      <c r="L15" s="52">
        <v>2351</v>
      </c>
      <c r="M15" s="51">
        <v>1.3190999999999999</v>
      </c>
      <c r="N15" s="51">
        <v>1.131</v>
      </c>
      <c r="O15" s="50">
        <v>113.44</v>
      </c>
      <c r="P15" s="43">
        <v>1782.28</v>
      </c>
      <c r="Q15" s="43">
        <v>1780.98</v>
      </c>
      <c r="R15" s="49">
        <f t="shared" si="3"/>
        <v>2078.6914235190097</v>
      </c>
      <c r="S15" s="48">
        <v>1.3194999999999999</v>
      </c>
    </row>
    <row r="16" spans="1:19" x14ac:dyDescent="0.25">
      <c r="B16" s="47">
        <v>44540</v>
      </c>
      <c r="C16" s="46">
        <v>2335</v>
      </c>
      <c r="D16" s="45">
        <v>2345</v>
      </c>
      <c r="E16" s="44">
        <f t="shared" si="0"/>
        <v>2340</v>
      </c>
      <c r="F16" s="46">
        <v>2340</v>
      </c>
      <c r="G16" s="45">
        <v>2350</v>
      </c>
      <c r="H16" s="44">
        <f t="shared" si="1"/>
        <v>2345</v>
      </c>
      <c r="I16" s="46">
        <v>2340</v>
      </c>
      <c r="J16" s="45">
        <v>2350</v>
      </c>
      <c r="K16" s="44">
        <f t="shared" si="2"/>
        <v>2345</v>
      </c>
      <c r="L16" s="52">
        <v>2345</v>
      </c>
      <c r="M16" s="51">
        <v>1.321</v>
      </c>
      <c r="N16" s="51">
        <v>1.1278999999999999</v>
      </c>
      <c r="O16" s="50">
        <v>113.69</v>
      </c>
      <c r="P16" s="43">
        <v>1775.17</v>
      </c>
      <c r="Q16" s="43">
        <v>1778.28</v>
      </c>
      <c r="R16" s="49">
        <f t="shared" si="3"/>
        <v>2079.0850252681976</v>
      </c>
      <c r="S16" s="48">
        <v>1.3214999999999999</v>
      </c>
    </row>
    <row r="17" spans="2:19" x14ac:dyDescent="0.25">
      <c r="B17" s="47">
        <v>44543</v>
      </c>
      <c r="C17" s="46">
        <v>2235</v>
      </c>
      <c r="D17" s="45">
        <v>2245</v>
      </c>
      <c r="E17" s="44">
        <f t="shared" si="0"/>
        <v>2240</v>
      </c>
      <c r="F17" s="46">
        <v>2240</v>
      </c>
      <c r="G17" s="45">
        <v>2250</v>
      </c>
      <c r="H17" s="44">
        <f t="shared" si="1"/>
        <v>2245</v>
      </c>
      <c r="I17" s="46">
        <v>2240</v>
      </c>
      <c r="J17" s="45">
        <v>2250</v>
      </c>
      <c r="K17" s="44">
        <f t="shared" si="2"/>
        <v>2245</v>
      </c>
      <c r="L17" s="52">
        <v>2245</v>
      </c>
      <c r="M17" s="51">
        <v>1.3248</v>
      </c>
      <c r="N17" s="51">
        <v>1.1276999999999999</v>
      </c>
      <c r="O17" s="50">
        <v>113.62</v>
      </c>
      <c r="P17" s="43">
        <v>1694.6</v>
      </c>
      <c r="Q17" s="43">
        <v>1697.6</v>
      </c>
      <c r="R17" s="49">
        <f t="shared" si="3"/>
        <v>1990.7776891017115</v>
      </c>
      <c r="S17" s="48">
        <v>1.3253999999999999</v>
      </c>
    </row>
    <row r="18" spans="2:19" x14ac:dyDescent="0.25">
      <c r="B18" s="47">
        <v>44544</v>
      </c>
      <c r="C18" s="46">
        <v>2235</v>
      </c>
      <c r="D18" s="45">
        <v>2245</v>
      </c>
      <c r="E18" s="44">
        <f t="shared" si="0"/>
        <v>2240</v>
      </c>
      <c r="F18" s="46">
        <v>2240</v>
      </c>
      <c r="G18" s="45">
        <v>2250</v>
      </c>
      <c r="H18" s="44">
        <f t="shared" si="1"/>
        <v>2245</v>
      </c>
      <c r="I18" s="46">
        <v>2240</v>
      </c>
      <c r="J18" s="45">
        <v>2250</v>
      </c>
      <c r="K18" s="44">
        <f t="shared" si="2"/>
        <v>2245</v>
      </c>
      <c r="L18" s="52">
        <v>2245</v>
      </c>
      <c r="M18" s="51">
        <v>1.3252999999999999</v>
      </c>
      <c r="N18" s="51">
        <v>1.131</v>
      </c>
      <c r="O18" s="50">
        <v>113.55</v>
      </c>
      <c r="P18" s="43">
        <v>1693.96</v>
      </c>
      <c r="Q18" s="43">
        <v>1696.96</v>
      </c>
      <c r="R18" s="49">
        <f t="shared" si="3"/>
        <v>1984.9690539345711</v>
      </c>
      <c r="S18" s="48">
        <v>1.3259000000000001</v>
      </c>
    </row>
    <row r="19" spans="2:19" x14ac:dyDescent="0.25">
      <c r="B19" s="47">
        <v>44545</v>
      </c>
      <c r="C19" s="46">
        <v>2235</v>
      </c>
      <c r="D19" s="45">
        <v>2245</v>
      </c>
      <c r="E19" s="44">
        <f t="shared" si="0"/>
        <v>2240</v>
      </c>
      <c r="F19" s="46">
        <v>2240</v>
      </c>
      <c r="G19" s="45">
        <v>2250</v>
      </c>
      <c r="H19" s="44">
        <f t="shared" si="1"/>
        <v>2245</v>
      </c>
      <c r="I19" s="46">
        <v>2240</v>
      </c>
      <c r="J19" s="45">
        <v>2250</v>
      </c>
      <c r="K19" s="44">
        <f t="shared" si="2"/>
        <v>2245</v>
      </c>
      <c r="L19" s="52">
        <v>2245</v>
      </c>
      <c r="M19" s="51">
        <v>1.3258000000000001</v>
      </c>
      <c r="N19" s="51">
        <v>1.1263000000000001</v>
      </c>
      <c r="O19" s="50">
        <v>113.89</v>
      </c>
      <c r="P19" s="43">
        <v>1693.32</v>
      </c>
      <c r="Q19" s="43">
        <v>1696.58</v>
      </c>
      <c r="R19" s="49">
        <f t="shared" si="3"/>
        <v>1993.2522418538576</v>
      </c>
      <c r="S19" s="48">
        <v>1.3262</v>
      </c>
    </row>
    <row r="20" spans="2:19" x14ac:dyDescent="0.25">
      <c r="B20" s="47">
        <v>44546</v>
      </c>
      <c r="C20" s="46">
        <v>2236</v>
      </c>
      <c r="D20" s="45">
        <v>2246</v>
      </c>
      <c r="E20" s="44">
        <f t="shared" si="0"/>
        <v>2241</v>
      </c>
      <c r="F20" s="46">
        <v>2240</v>
      </c>
      <c r="G20" s="45">
        <v>2250</v>
      </c>
      <c r="H20" s="44">
        <f t="shared" si="1"/>
        <v>2245</v>
      </c>
      <c r="I20" s="46">
        <v>2240</v>
      </c>
      <c r="J20" s="45">
        <v>2250</v>
      </c>
      <c r="K20" s="44">
        <f t="shared" si="2"/>
        <v>2245</v>
      </c>
      <c r="L20" s="52">
        <v>2246</v>
      </c>
      <c r="M20" s="51">
        <v>1.3351999999999999</v>
      </c>
      <c r="N20" s="51">
        <v>1.1328</v>
      </c>
      <c r="O20" s="50">
        <v>114.17</v>
      </c>
      <c r="P20" s="43">
        <v>1682.14</v>
      </c>
      <c r="Q20" s="43">
        <v>1684.89</v>
      </c>
      <c r="R20" s="49">
        <f t="shared" si="3"/>
        <v>1982.6977401129943</v>
      </c>
      <c r="S20" s="48">
        <v>1.3353999999999999</v>
      </c>
    </row>
    <row r="21" spans="2:19" x14ac:dyDescent="0.25">
      <c r="B21" s="47">
        <v>44547</v>
      </c>
      <c r="C21" s="46">
        <v>2236</v>
      </c>
      <c r="D21" s="45">
        <v>2246</v>
      </c>
      <c r="E21" s="44">
        <f t="shared" si="0"/>
        <v>2241</v>
      </c>
      <c r="F21" s="46">
        <v>2240</v>
      </c>
      <c r="G21" s="45">
        <v>2250</v>
      </c>
      <c r="H21" s="44">
        <f t="shared" si="1"/>
        <v>2245</v>
      </c>
      <c r="I21" s="46">
        <v>2240</v>
      </c>
      <c r="J21" s="45">
        <v>2250</v>
      </c>
      <c r="K21" s="44">
        <f t="shared" si="2"/>
        <v>2245</v>
      </c>
      <c r="L21" s="52">
        <v>2246</v>
      </c>
      <c r="M21" s="51">
        <v>1.3297000000000001</v>
      </c>
      <c r="N21" s="51">
        <v>1.1331</v>
      </c>
      <c r="O21" s="50">
        <v>113.24</v>
      </c>
      <c r="P21" s="43">
        <v>1689.1</v>
      </c>
      <c r="Q21" s="43">
        <v>1691.98</v>
      </c>
      <c r="R21" s="49">
        <f t="shared" si="3"/>
        <v>1982.1728002824111</v>
      </c>
      <c r="S21" s="48">
        <v>1.3298000000000001</v>
      </c>
    </row>
    <row r="22" spans="2:19" x14ac:dyDescent="0.25">
      <c r="B22" s="47">
        <v>44550</v>
      </c>
      <c r="C22" s="46">
        <v>2236</v>
      </c>
      <c r="D22" s="45">
        <v>2246</v>
      </c>
      <c r="E22" s="44">
        <f t="shared" si="0"/>
        <v>2241</v>
      </c>
      <c r="F22" s="46">
        <v>2240</v>
      </c>
      <c r="G22" s="45">
        <v>2250</v>
      </c>
      <c r="H22" s="44">
        <f t="shared" si="1"/>
        <v>2245</v>
      </c>
      <c r="I22" s="46">
        <v>2240</v>
      </c>
      <c r="J22" s="45">
        <v>2250</v>
      </c>
      <c r="K22" s="44">
        <f t="shared" si="2"/>
        <v>2245</v>
      </c>
      <c r="L22" s="52">
        <v>2246</v>
      </c>
      <c r="M22" s="51">
        <v>1.3216000000000001</v>
      </c>
      <c r="N22" s="51">
        <v>1.1269</v>
      </c>
      <c r="O22" s="50">
        <v>113.53</v>
      </c>
      <c r="P22" s="43">
        <v>1699.46</v>
      </c>
      <c r="Q22" s="43">
        <v>1702.61</v>
      </c>
      <c r="R22" s="49">
        <f t="shared" si="3"/>
        <v>1993.0783565533766</v>
      </c>
      <c r="S22" s="48">
        <v>1.3214999999999999</v>
      </c>
    </row>
    <row r="23" spans="2:19" x14ac:dyDescent="0.25">
      <c r="B23" s="47">
        <v>44551</v>
      </c>
      <c r="C23" s="46">
        <v>2236</v>
      </c>
      <c r="D23" s="45">
        <v>2246</v>
      </c>
      <c r="E23" s="44">
        <f t="shared" si="0"/>
        <v>2241</v>
      </c>
      <c r="F23" s="46">
        <v>2240</v>
      </c>
      <c r="G23" s="45">
        <v>2250</v>
      </c>
      <c r="H23" s="44">
        <f t="shared" si="1"/>
        <v>2245</v>
      </c>
      <c r="I23" s="46">
        <v>2240</v>
      </c>
      <c r="J23" s="45">
        <v>2250</v>
      </c>
      <c r="K23" s="44">
        <f t="shared" si="2"/>
        <v>2245</v>
      </c>
      <c r="L23" s="52">
        <v>2246</v>
      </c>
      <c r="M23" s="51">
        <v>1.3253999999999999</v>
      </c>
      <c r="N23" s="51">
        <v>1.1294999999999999</v>
      </c>
      <c r="O23" s="50">
        <v>113.72</v>
      </c>
      <c r="P23" s="43">
        <v>1694.58</v>
      </c>
      <c r="Q23" s="43">
        <v>1697.99</v>
      </c>
      <c r="R23" s="49">
        <f t="shared" si="3"/>
        <v>1988.4904825143869</v>
      </c>
      <c r="S23" s="48">
        <v>1.3250999999999999</v>
      </c>
    </row>
    <row r="24" spans="2:19" x14ac:dyDescent="0.25">
      <c r="B24" s="47">
        <v>44552</v>
      </c>
      <c r="C24" s="46">
        <v>2300</v>
      </c>
      <c r="D24" s="45">
        <v>2310</v>
      </c>
      <c r="E24" s="44">
        <f t="shared" si="0"/>
        <v>2305</v>
      </c>
      <c r="F24" s="46">
        <v>2304</v>
      </c>
      <c r="G24" s="45">
        <v>2314</v>
      </c>
      <c r="H24" s="44">
        <f t="shared" si="1"/>
        <v>2309</v>
      </c>
      <c r="I24" s="46">
        <v>2305</v>
      </c>
      <c r="J24" s="45">
        <v>2315</v>
      </c>
      <c r="K24" s="44">
        <f t="shared" si="2"/>
        <v>2310</v>
      </c>
      <c r="L24" s="52">
        <v>2310</v>
      </c>
      <c r="M24" s="51">
        <v>1.3306</v>
      </c>
      <c r="N24" s="51">
        <v>1.1304000000000001</v>
      </c>
      <c r="O24" s="50">
        <v>114.23</v>
      </c>
      <c r="P24" s="43">
        <v>1736.06</v>
      </c>
      <c r="Q24" s="43">
        <v>1739.46</v>
      </c>
      <c r="R24" s="49">
        <f t="shared" si="3"/>
        <v>2043.524416135881</v>
      </c>
      <c r="S24" s="48">
        <v>1.3303</v>
      </c>
    </row>
    <row r="25" spans="2:19" x14ac:dyDescent="0.25">
      <c r="B25" s="47">
        <v>44553</v>
      </c>
      <c r="C25" s="46">
        <v>2301</v>
      </c>
      <c r="D25" s="45">
        <v>2311</v>
      </c>
      <c r="E25" s="44">
        <f t="shared" si="0"/>
        <v>2306</v>
      </c>
      <c r="F25" s="46">
        <v>2304</v>
      </c>
      <c r="G25" s="45">
        <v>2314</v>
      </c>
      <c r="H25" s="44">
        <f t="shared" si="1"/>
        <v>2309</v>
      </c>
      <c r="I25" s="46">
        <v>2305</v>
      </c>
      <c r="J25" s="45">
        <v>2315</v>
      </c>
      <c r="K25" s="44">
        <f t="shared" si="2"/>
        <v>2310</v>
      </c>
      <c r="L25" s="52">
        <v>2311</v>
      </c>
      <c r="M25" s="51">
        <v>1.3429</v>
      </c>
      <c r="N25" s="51">
        <v>1.1307</v>
      </c>
      <c r="O25" s="50">
        <v>114.36</v>
      </c>
      <c r="P25" s="43">
        <v>1720.9</v>
      </c>
      <c r="Q25" s="43">
        <v>1723.52</v>
      </c>
      <c r="R25" s="49">
        <f t="shared" si="3"/>
        <v>2043.8666312903511</v>
      </c>
      <c r="S25" s="48">
        <v>1.3426</v>
      </c>
    </row>
    <row r="26" spans="2:19" x14ac:dyDescent="0.25">
      <c r="B26" s="47">
        <v>44554</v>
      </c>
      <c r="C26" s="46">
        <v>2301</v>
      </c>
      <c r="D26" s="45">
        <v>2311</v>
      </c>
      <c r="E26" s="44">
        <f t="shared" si="0"/>
        <v>2306</v>
      </c>
      <c r="F26" s="46">
        <v>2304</v>
      </c>
      <c r="G26" s="45">
        <v>2314</v>
      </c>
      <c r="H26" s="44">
        <f t="shared" si="1"/>
        <v>2309</v>
      </c>
      <c r="I26" s="46">
        <v>2305</v>
      </c>
      <c r="J26" s="45">
        <v>2315</v>
      </c>
      <c r="K26" s="44">
        <f t="shared" si="2"/>
        <v>2310</v>
      </c>
      <c r="L26" s="52">
        <v>2311</v>
      </c>
      <c r="M26" s="51">
        <v>1.3418000000000001</v>
      </c>
      <c r="N26" s="51">
        <v>1.1322000000000001</v>
      </c>
      <c r="O26" s="50">
        <v>114.4</v>
      </c>
      <c r="P26" s="43">
        <v>1722.31</v>
      </c>
      <c r="Q26" s="43">
        <v>1724.93</v>
      </c>
      <c r="R26" s="49">
        <f t="shared" si="3"/>
        <v>2041.158805864688</v>
      </c>
      <c r="S26" s="48">
        <v>1.3414999999999999</v>
      </c>
    </row>
    <row r="27" spans="2:19" x14ac:dyDescent="0.25">
      <c r="B27" s="47">
        <v>44559</v>
      </c>
      <c r="C27" s="46">
        <v>2301</v>
      </c>
      <c r="D27" s="45">
        <v>2311</v>
      </c>
      <c r="E27" s="44">
        <f t="shared" si="0"/>
        <v>2306</v>
      </c>
      <c r="F27" s="46">
        <v>2304</v>
      </c>
      <c r="G27" s="45">
        <v>2314</v>
      </c>
      <c r="H27" s="44">
        <f t="shared" si="1"/>
        <v>2309</v>
      </c>
      <c r="I27" s="46">
        <v>2305</v>
      </c>
      <c r="J27" s="45">
        <v>2315</v>
      </c>
      <c r="K27" s="44">
        <f t="shared" si="2"/>
        <v>2310</v>
      </c>
      <c r="L27" s="52">
        <v>2311</v>
      </c>
      <c r="M27" s="51">
        <v>1.3427</v>
      </c>
      <c r="N27" s="51">
        <v>1.1296999999999999</v>
      </c>
      <c r="O27" s="50">
        <v>114.95</v>
      </c>
      <c r="P27" s="43">
        <v>1721.16</v>
      </c>
      <c r="Q27" s="43">
        <v>1723.91</v>
      </c>
      <c r="R27" s="49">
        <f t="shared" si="3"/>
        <v>2045.6758431441976</v>
      </c>
      <c r="S27" s="48">
        <v>1.3423</v>
      </c>
    </row>
    <row r="28" spans="2:19" x14ac:dyDescent="0.25">
      <c r="B28" s="47">
        <v>44560</v>
      </c>
      <c r="C28" s="46">
        <v>2190</v>
      </c>
      <c r="D28" s="45">
        <v>2200</v>
      </c>
      <c r="E28" s="44">
        <f t="shared" si="0"/>
        <v>2195</v>
      </c>
      <c r="F28" s="46">
        <v>2192</v>
      </c>
      <c r="G28" s="45">
        <v>2202</v>
      </c>
      <c r="H28" s="44">
        <f t="shared" si="1"/>
        <v>2197</v>
      </c>
      <c r="I28" s="46">
        <v>2190</v>
      </c>
      <c r="J28" s="45">
        <v>2200</v>
      </c>
      <c r="K28" s="44">
        <f t="shared" si="2"/>
        <v>2195</v>
      </c>
      <c r="L28" s="52">
        <v>2200</v>
      </c>
      <c r="M28" s="51">
        <v>1.3516999999999999</v>
      </c>
      <c r="N28" s="51">
        <v>1.1343000000000001</v>
      </c>
      <c r="O28" s="50">
        <v>115.04</v>
      </c>
      <c r="P28" s="43">
        <v>1627.58</v>
      </c>
      <c r="Q28" s="43">
        <v>1629.78</v>
      </c>
      <c r="R28" s="49">
        <f t="shared" si="3"/>
        <v>1939.5221722648328</v>
      </c>
      <c r="S28" s="48">
        <v>1.3511</v>
      </c>
    </row>
    <row r="29" spans="2:19" x14ac:dyDescent="0.25">
      <c r="B29" s="47">
        <v>44561</v>
      </c>
      <c r="C29" s="46">
        <v>2140</v>
      </c>
      <c r="D29" s="45">
        <v>2150</v>
      </c>
      <c r="E29" s="44">
        <f t="shared" si="0"/>
        <v>2145</v>
      </c>
      <c r="F29" s="46">
        <v>2142</v>
      </c>
      <c r="G29" s="45">
        <v>2152</v>
      </c>
      <c r="H29" s="44">
        <f t="shared" si="1"/>
        <v>2147</v>
      </c>
      <c r="I29" s="46">
        <v>2140</v>
      </c>
      <c r="J29" s="45">
        <v>2150</v>
      </c>
      <c r="K29" s="44">
        <f t="shared" si="2"/>
        <v>2145</v>
      </c>
      <c r="L29" s="52">
        <v>2150</v>
      </c>
      <c r="M29" s="51">
        <v>1.3483000000000001</v>
      </c>
      <c r="N29" s="51">
        <v>1.1325000000000001</v>
      </c>
      <c r="O29" s="50">
        <v>115.15</v>
      </c>
      <c r="P29" s="43">
        <v>1594.6</v>
      </c>
      <c r="Q29" s="43">
        <v>1596.79</v>
      </c>
      <c r="R29" s="49">
        <f t="shared" si="3"/>
        <v>1898.4547461368652</v>
      </c>
      <c r="S29" s="48">
        <v>1.3476999999999999</v>
      </c>
    </row>
    <row r="30" spans="2:19" s="10" customFormat="1" x14ac:dyDescent="0.25">
      <c r="B30" s="42" t="s">
        <v>11</v>
      </c>
      <c r="C30" s="41">
        <f>ROUND(AVERAGE(C9:C29),2)</f>
        <v>2306.5700000000002</v>
      </c>
      <c r="D30" s="40">
        <f>ROUND(AVERAGE(D9:D29),2)</f>
        <v>2316.5700000000002</v>
      </c>
      <c r="E30" s="39">
        <f>ROUND(AVERAGE(C30:D30),2)</f>
        <v>2311.5700000000002</v>
      </c>
      <c r="F30" s="41">
        <f>ROUND(AVERAGE(F9:F29),2)</f>
        <v>2308.33</v>
      </c>
      <c r="G30" s="40">
        <f>ROUND(AVERAGE(G9:G29),2)</f>
        <v>2318.33</v>
      </c>
      <c r="H30" s="39">
        <f>ROUND(AVERAGE(F30:G30),2)</f>
        <v>2313.33</v>
      </c>
      <c r="I30" s="41">
        <f>ROUND(AVERAGE(I9:I29),2)</f>
        <v>2308.33</v>
      </c>
      <c r="J30" s="40">
        <f>ROUND(AVERAGE(J9:J29),2)</f>
        <v>2318.33</v>
      </c>
      <c r="K30" s="39">
        <f>ROUND(AVERAGE(I30:J30),2)</f>
        <v>2313.33</v>
      </c>
      <c r="L30" s="38">
        <f>ROUND(AVERAGE(L9:L29),2)</f>
        <v>2316.5700000000002</v>
      </c>
      <c r="M30" s="37">
        <f>ROUND(AVERAGE(M9:M29),4)</f>
        <v>1.3309</v>
      </c>
      <c r="N30" s="36">
        <f>ROUND(AVERAGE(N9:N29),4)</f>
        <v>1.1302000000000001</v>
      </c>
      <c r="O30" s="175">
        <f>ROUND(AVERAGE(O9:O29),2)</f>
        <v>113.86</v>
      </c>
      <c r="P30" s="35">
        <f>AVERAGE(P9:P29)</f>
        <v>1740.791904761905</v>
      </c>
      <c r="Q30" s="35">
        <f>AVERAGE(Q9:Q29)</f>
        <v>1741.8304761904762</v>
      </c>
      <c r="R30" s="35">
        <f>AVERAGE(R9:R29)</f>
        <v>2049.6628373117437</v>
      </c>
      <c r="S30" s="34">
        <f>AVERAGE(S9:S29)</f>
        <v>1.3311476190476192</v>
      </c>
    </row>
    <row r="31" spans="2:19" s="5" customFormat="1" x14ac:dyDescent="0.25">
      <c r="B31" s="33" t="s">
        <v>12</v>
      </c>
      <c r="C31" s="32">
        <f t="shared" ref="C31:S31" si="4">MAX(C9:C29)</f>
        <v>2444</v>
      </c>
      <c r="D31" s="31">
        <f t="shared" si="4"/>
        <v>2454</v>
      </c>
      <c r="E31" s="30">
        <f t="shared" si="4"/>
        <v>2449</v>
      </c>
      <c r="F31" s="32">
        <f t="shared" si="4"/>
        <v>2440</v>
      </c>
      <c r="G31" s="31">
        <f t="shared" si="4"/>
        <v>2450</v>
      </c>
      <c r="H31" s="30">
        <f t="shared" si="4"/>
        <v>2445</v>
      </c>
      <c r="I31" s="32">
        <f t="shared" si="4"/>
        <v>2440</v>
      </c>
      <c r="J31" s="31">
        <f t="shared" si="4"/>
        <v>2450</v>
      </c>
      <c r="K31" s="30">
        <f t="shared" si="4"/>
        <v>2445</v>
      </c>
      <c r="L31" s="29">
        <f t="shared" si="4"/>
        <v>2454</v>
      </c>
      <c r="M31" s="28">
        <f t="shared" si="4"/>
        <v>1.3516999999999999</v>
      </c>
      <c r="N31" s="27">
        <f t="shared" si="4"/>
        <v>1.1343000000000001</v>
      </c>
      <c r="O31" s="26">
        <f t="shared" si="4"/>
        <v>115.15</v>
      </c>
      <c r="P31" s="25">
        <f t="shared" si="4"/>
        <v>1850.01</v>
      </c>
      <c r="Q31" s="25">
        <f t="shared" si="4"/>
        <v>1847.52</v>
      </c>
      <c r="R31" s="25">
        <f t="shared" si="4"/>
        <v>2178.9744956900381</v>
      </c>
      <c r="S31" s="24">
        <f t="shared" si="4"/>
        <v>1.3511</v>
      </c>
    </row>
    <row r="32" spans="2:19" s="5" customFormat="1" ht="13.8" thickBot="1" x14ac:dyDescent="0.3">
      <c r="B32" s="23" t="s">
        <v>13</v>
      </c>
      <c r="C32" s="22">
        <f t="shared" ref="C32:S32" si="5">MIN(C9:C29)</f>
        <v>2140</v>
      </c>
      <c r="D32" s="21">
        <f t="shared" si="5"/>
        <v>2150</v>
      </c>
      <c r="E32" s="20">
        <f t="shared" si="5"/>
        <v>2145</v>
      </c>
      <c r="F32" s="22">
        <f t="shared" si="5"/>
        <v>2142</v>
      </c>
      <c r="G32" s="21">
        <f t="shared" si="5"/>
        <v>2152</v>
      </c>
      <c r="H32" s="20">
        <f t="shared" si="5"/>
        <v>2147</v>
      </c>
      <c r="I32" s="22">
        <f t="shared" si="5"/>
        <v>2140</v>
      </c>
      <c r="J32" s="21">
        <f t="shared" si="5"/>
        <v>2150</v>
      </c>
      <c r="K32" s="20">
        <f t="shared" si="5"/>
        <v>2145</v>
      </c>
      <c r="L32" s="19">
        <f t="shared" si="5"/>
        <v>2150</v>
      </c>
      <c r="M32" s="18">
        <f t="shared" si="5"/>
        <v>1.3190999999999999</v>
      </c>
      <c r="N32" s="17">
        <f t="shared" si="5"/>
        <v>1.1253</v>
      </c>
      <c r="O32" s="16">
        <f t="shared" si="5"/>
        <v>112.83</v>
      </c>
      <c r="P32" s="15">
        <f t="shared" si="5"/>
        <v>1594.6</v>
      </c>
      <c r="Q32" s="15">
        <f t="shared" si="5"/>
        <v>1596.79</v>
      </c>
      <c r="R32" s="15">
        <f t="shared" si="5"/>
        <v>1898.4547461368652</v>
      </c>
      <c r="S32" s="14">
        <f t="shared" si="5"/>
        <v>1.3194999999999999</v>
      </c>
    </row>
    <row r="34" spans="2:14" x14ac:dyDescent="0.25">
      <c r="B34" s="7" t="s">
        <v>14</v>
      </c>
      <c r="C34" s="9"/>
      <c r="D34" s="9"/>
      <c r="E34" s="8"/>
      <c r="F34" s="9"/>
      <c r="G34" s="9"/>
      <c r="H34" s="8"/>
      <c r="I34" s="9"/>
      <c r="J34" s="9"/>
      <c r="K34" s="8"/>
      <c r="L34" s="9"/>
      <c r="M34" s="9"/>
      <c r="N34" s="8"/>
    </row>
    <row r="35" spans="2:14" x14ac:dyDescent="0.25">
      <c r="B35" s="7" t="s">
        <v>15</v>
      </c>
      <c r="C35" s="9"/>
      <c r="D35" s="9"/>
      <c r="E35" s="8"/>
      <c r="F35" s="9"/>
      <c r="G35" s="9"/>
      <c r="H35" s="8"/>
      <c r="I35" s="9"/>
      <c r="J35" s="9"/>
      <c r="K35" s="8"/>
      <c r="L35" s="9"/>
      <c r="M35" s="9"/>
      <c r="N35" s="8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8.88671875" defaultRowHeight="13.2" x14ac:dyDescent="0.25"/>
  <cols>
    <col min="2" max="2" width="9.6640625" bestFit="1" customWidth="1"/>
    <col min="3" max="3" width="12.44140625" style="4" bestFit="1" customWidth="1"/>
    <col min="4" max="4" width="12" style="4" bestFit="1" customWidth="1"/>
    <col min="5" max="5" width="9.44140625" bestFit="1" customWidth="1"/>
    <col min="6" max="7" width="10.6640625" style="4" customWidth="1"/>
    <col min="8" max="8" width="10.6640625" customWidth="1"/>
    <col min="9" max="10" width="10.6640625" style="4" customWidth="1"/>
    <col min="11" max="11" width="10.6640625" customWidth="1"/>
    <col min="12" max="12" width="12.5546875" style="4" bestFit="1" customWidth="1"/>
    <col min="13" max="13" width="10" style="4" bestFit="1" customWidth="1"/>
    <col min="14" max="14" width="14.109375" bestFit="1" customWidth="1"/>
    <col min="15" max="15" width="12.5546875" style="4" bestFit="1" customWidth="1"/>
    <col min="16" max="16" width="10.5546875" bestFit="1" customWidth="1"/>
    <col min="17" max="17" width="11.33203125" bestFit="1" customWidth="1"/>
    <col min="18" max="18" width="14.109375" bestFit="1" customWidth="1"/>
    <col min="19" max="19" width="10.5546875" bestFit="1" customWidth="1"/>
  </cols>
  <sheetData>
    <row r="3" spans="1:19" ht="15.6" x14ac:dyDescent="0.3">
      <c r="B3" s="6" t="s">
        <v>19</v>
      </c>
    </row>
    <row r="4" spans="1:19" x14ac:dyDescent="0.25">
      <c r="B4" s="61" t="s">
        <v>30</v>
      </c>
    </row>
    <row r="6" spans="1:19" ht="13.8" thickBot="1" x14ac:dyDescent="0.3">
      <c r="B6" s="1">
        <v>44531</v>
      </c>
    </row>
    <row r="7" spans="1:19" ht="13.8" thickBot="1" x14ac:dyDescent="0.3">
      <c r="B7" s="60"/>
      <c r="C7" s="183" t="s">
        <v>0</v>
      </c>
      <c r="D7" s="184"/>
      <c r="E7" s="185"/>
      <c r="F7" s="183" t="s">
        <v>2</v>
      </c>
      <c r="G7" s="184"/>
      <c r="H7" s="185"/>
      <c r="I7" s="186" t="s">
        <v>24</v>
      </c>
      <c r="J7" s="187"/>
      <c r="K7" s="188"/>
      <c r="L7" s="176" t="s">
        <v>4</v>
      </c>
      <c r="M7" s="178" t="s">
        <v>21</v>
      </c>
      <c r="N7" s="179"/>
      <c r="O7" s="180"/>
      <c r="P7" s="181" t="s">
        <v>5</v>
      </c>
      <c r="Q7" s="182"/>
      <c r="R7" s="11" t="s">
        <v>18</v>
      </c>
      <c r="S7" s="176" t="s">
        <v>20</v>
      </c>
    </row>
    <row r="8" spans="1:19" ht="13.8" thickBot="1" x14ac:dyDescent="0.3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177"/>
      <c r="M8" s="56" t="s">
        <v>10</v>
      </c>
      <c r="N8" s="55" t="s">
        <v>16</v>
      </c>
      <c r="O8" s="12" t="s">
        <v>17</v>
      </c>
      <c r="P8" s="54" t="s">
        <v>8</v>
      </c>
      <c r="Q8" s="54" t="s">
        <v>9</v>
      </c>
      <c r="R8" s="13" t="s">
        <v>8</v>
      </c>
      <c r="S8" s="177" t="s">
        <v>20</v>
      </c>
    </row>
    <row r="9" spans="1:19" x14ac:dyDescent="0.25">
      <c r="B9" s="47">
        <v>44531</v>
      </c>
      <c r="C9" s="46">
        <v>2470</v>
      </c>
      <c r="D9" s="45">
        <v>2480</v>
      </c>
      <c r="E9" s="44">
        <f t="shared" ref="E9:E29" si="0">AVERAGE(C9:D9)</f>
        <v>2475</v>
      </c>
      <c r="F9" s="46">
        <v>2484</v>
      </c>
      <c r="G9" s="45">
        <v>2494</v>
      </c>
      <c r="H9" s="44">
        <f t="shared" ref="H9:H29" si="1">AVERAGE(F9:G9)</f>
        <v>2489</v>
      </c>
      <c r="I9" s="46">
        <v>2485</v>
      </c>
      <c r="J9" s="45">
        <v>2495</v>
      </c>
      <c r="K9" s="44">
        <f t="shared" ref="K9:K29" si="2">AVERAGE(I9:J9)</f>
        <v>2490</v>
      </c>
      <c r="L9" s="52">
        <v>2480</v>
      </c>
      <c r="M9" s="51">
        <v>1.3317000000000001</v>
      </c>
      <c r="N9" s="53">
        <v>1.1314</v>
      </c>
      <c r="O9" s="50">
        <v>113.41</v>
      </c>
      <c r="P9" s="43">
        <v>1862.28</v>
      </c>
      <c r="Q9" s="43">
        <v>1871.53</v>
      </c>
      <c r="R9" s="49">
        <f t="shared" ref="R9:R29" si="3">L9/N9</f>
        <v>2191.9745448117378</v>
      </c>
      <c r="S9" s="48">
        <v>1.3326</v>
      </c>
    </row>
    <row r="10" spans="1:19" x14ac:dyDescent="0.25">
      <c r="B10" s="47">
        <v>44532</v>
      </c>
      <c r="C10" s="46">
        <v>2537</v>
      </c>
      <c r="D10" s="45">
        <v>2547</v>
      </c>
      <c r="E10" s="44">
        <f t="shared" si="0"/>
        <v>2542</v>
      </c>
      <c r="F10" s="46">
        <v>2550</v>
      </c>
      <c r="G10" s="45">
        <v>2560</v>
      </c>
      <c r="H10" s="44">
        <f t="shared" si="1"/>
        <v>2555</v>
      </c>
      <c r="I10" s="46">
        <v>2550</v>
      </c>
      <c r="J10" s="45">
        <v>2560</v>
      </c>
      <c r="K10" s="44">
        <f t="shared" si="2"/>
        <v>2555</v>
      </c>
      <c r="L10" s="52">
        <v>2547</v>
      </c>
      <c r="M10" s="51">
        <v>1.3331999999999999</v>
      </c>
      <c r="N10" s="51">
        <v>1.1343000000000001</v>
      </c>
      <c r="O10" s="50">
        <v>112.83</v>
      </c>
      <c r="P10" s="43">
        <v>1910.44</v>
      </c>
      <c r="Q10" s="43">
        <v>1919.18</v>
      </c>
      <c r="R10" s="49">
        <f t="shared" si="3"/>
        <v>2245.4377148902404</v>
      </c>
      <c r="S10" s="48">
        <v>1.3339000000000001</v>
      </c>
    </row>
    <row r="11" spans="1:19" x14ac:dyDescent="0.25">
      <c r="B11" s="47">
        <v>44533</v>
      </c>
      <c r="C11" s="46">
        <v>2567</v>
      </c>
      <c r="D11" s="45">
        <v>2577</v>
      </c>
      <c r="E11" s="44">
        <f t="shared" si="0"/>
        <v>2572</v>
      </c>
      <c r="F11" s="46">
        <v>2580</v>
      </c>
      <c r="G11" s="45">
        <v>2590</v>
      </c>
      <c r="H11" s="44">
        <f t="shared" si="1"/>
        <v>2585</v>
      </c>
      <c r="I11" s="46">
        <v>2580</v>
      </c>
      <c r="J11" s="45">
        <v>2590</v>
      </c>
      <c r="K11" s="44">
        <f t="shared" si="2"/>
        <v>2585</v>
      </c>
      <c r="L11" s="52">
        <v>2577</v>
      </c>
      <c r="M11" s="51">
        <v>1.3272999999999999</v>
      </c>
      <c r="N11" s="51">
        <v>1.1296999999999999</v>
      </c>
      <c r="O11" s="50">
        <v>113.33</v>
      </c>
      <c r="P11" s="43">
        <v>1941.54</v>
      </c>
      <c r="Q11" s="43">
        <v>1950.45</v>
      </c>
      <c r="R11" s="49">
        <f t="shared" si="3"/>
        <v>2281.1365849340536</v>
      </c>
      <c r="S11" s="48">
        <v>1.3279000000000001</v>
      </c>
    </row>
    <row r="12" spans="1:19" x14ac:dyDescent="0.25">
      <c r="B12" s="47">
        <v>44536</v>
      </c>
      <c r="C12" s="46">
        <v>2603</v>
      </c>
      <c r="D12" s="45">
        <v>2613</v>
      </c>
      <c r="E12" s="44">
        <f t="shared" si="0"/>
        <v>2608</v>
      </c>
      <c r="F12" s="46">
        <v>2615</v>
      </c>
      <c r="G12" s="45">
        <v>2625</v>
      </c>
      <c r="H12" s="44">
        <f t="shared" si="1"/>
        <v>2620</v>
      </c>
      <c r="I12" s="46">
        <v>2615</v>
      </c>
      <c r="J12" s="45">
        <v>2625</v>
      </c>
      <c r="K12" s="44">
        <f t="shared" si="2"/>
        <v>2620</v>
      </c>
      <c r="L12" s="52">
        <v>2613</v>
      </c>
      <c r="M12" s="51">
        <v>1.327</v>
      </c>
      <c r="N12" s="51">
        <v>1.1292</v>
      </c>
      <c r="O12" s="50">
        <v>113.13</v>
      </c>
      <c r="P12" s="43">
        <v>1969.1</v>
      </c>
      <c r="Q12" s="43">
        <v>1977.1</v>
      </c>
      <c r="R12" s="49">
        <f t="shared" si="3"/>
        <v>2314.0276301806589</v>
      </c>
      <c r="S12" s="48">
        <v>1.3277000000000001</v>
      </c>
    </row>
    <row r="13" spans="1:19" x14ac:dyDescent="0.25">
      <c r="B13" s="47">
        <v>44537</v>
      </c>
      <c r="C13" s="46">
        <v>2603</v>
      </c>
      <c r="D13" s="45">
        <v>2613</v>
      </c>
      <c r="E13" s="44">
        <f t="shared" si="0"/>
        <v>2608</v>
      </c>
      <c r="F13" s="46">
        <v>2615</v>
      </c>
      <c r="G13" s="45">
        <v>2625</v>
      </c>
      <c r="H13" s="44">
        <f t="shared" si="1"/>
        <v>2620</v>
      </c>
      <c r="I13" s="46">
        <v>2615</v>
      </c>
      <c r="J13" s="45">
        <v>2625</v>
      </c>
      <c r="K13" s="44">
        <f t="shared" si="2"/>
        <v>2620</v>
      </c>
      <c r="L13" s="52">
        <v>2613</v>
      </c>
      <c r="M13" s="51">
        <v>1.3253999999999999</v>
      </c>
      <c r="N13" s="51">
        <v>1.1253</v>
      </c>
      <c r="O13" s="50">
        <v>113.53</v>
      </c>
      <c r="P13" s="43">
        <v>1971.48</v>
      </c>
      <c r="Q13" s="43">
        <v>1979.49</v>
      </c>
      <c r="R13" s="49">
        <f t="shared" si="3"/>
        <v>2322.0474540122636</v>
      </c>
      <c r="S13" s="48">
        <v>1.3261000000000001</v>
      </c>
    </row>
    <row r="14" spans="1:19" x14ac:dyDescent="0.25">
      <c r="B14" s="47">
        <v>44538</v>
      </c>
      <c r="C14" s="46">
        <v>2594</v>
      </c>
      <c r="D14" s="45">
        <v>2604</v>
      </c>
      <c r="E14" s="44">
        <f t="shared" si="0"/>
        <v>2599</v>
      </c>
      <c r="F14" s="46">
        <v>2605</v>
      </c>
      <c r="G14" s="45">
        <v>2615</v>
      </c>
      <c r="H14" s="44">
        <f t="shared" si="1"/>
        <v>2610</v>
      </c>
      <c r="I14" s="46">
        <v>2605</v>
      </c>
      <c r="J14" s="45">
        <v>2615</v>
      </c>
      <c r="K14" s="44">
        <f t="shared" si="2"/>
        <v>2610</v>
      </c>
      <c r="L14" s="52">
        <v>2604</v>
      </c>
      <c r="M14" s="51">
        <v>1.3193999999999999</v>
      </c>
      <c r="N14" s="51">
        <v>1.1292</v>
      </c>
      <c r="O14" s="50">
        <v>113.76</v>
      </c>
      <c r="P14" s="43">
        <v>1973.62</v>
      </c>
      <c r="Q14" s="43">
        <v>1980.91</v>
      </c>
      <c r="R14" s="49">
        <f t="shared" si="3"/>
        <v>2306.0573857598301</v>
      </c>
      <c r="S14" s="48">
        <v>1.3201000000000001</v>
      </c>
    </row>
    <row r="15" spans="1:19" x14ac:dyDescent="0.25">
      <c r="B15" s="47">
        <v>44539</v>
      </c>
      <c r="C15" s="46">
        <v>2530</v>
      </c>
      <c r="D15" s="45">
        <v>2540</v>
      </c>
      <c r="E15" s="44">
        <f t="shared" si="0"/>
        <v>2535</v>
      </c>
      <c r="F15" s="46">
        <v>2570</v>
      </c>
      <c r="G15" s="45">
        <v>2580</v>
      </c>
      <c r="H15" s="44">
        <f t="shared" si="1"/>
        <v>2575</v>
      </c>
      <c r="I15" s="46">
        <v>2570</v>
      </c>
      <c r="J15" s="45">
        <v>2580</v>
      </c>
      <c r="K15" s="44">
        <f t="shared" si="2"/>
        <v>2575</v>
      </c>
      <c r="L15" s="52">
        <v>2540</v>
      </c>
      <c r="M15" s="51">
        <v>1.3190999999999999</v>
      </c>
      <c r="N15" s="51">
        <v>1.131</v>
      </c>
      <c r="O15" s="50">
        <v>113.44</v>
      </c>
      <c r="P15" s="43">
        <v>1925.56</v>
      </c>
      <c r="Q15" s="43">
        <v>1955.29</v>
      </c>
      <c r="R15" s="49">
        <f t="shared" si="3"/>
        <v>2245.8001768346594</v>
      </c>
      <c r="S15" s="48">
        <v>1.3194999999999999</v>
      </c>
    </row>
    <row r="16" spans="1:19" x14ac:dyDescent="0.25">
      <c r="B16" s="47">
        <v>44540</v>
      </c>
      <c r="C16" s="46">
        <v>2590</v>
      </c>
      <c r="D16" s="45">
        <v>2600</v>
      </c>
      <c r="E16" s="44">
        <f t="shared" si="0"/>
        <v>2595</v>
      </c>
      <c r="F16" s="46">
        <v>2600</v>
      </c>
      <c r="G16" s="45">
        <v>2610</v>
      </c>
      <c r="H16" s="44">
        <f t="shared" si="1"/>
        <v>2605</v>
      </c>
      <c r="I16" s="46">
        <v>2600</v>
      </c>
      <c r="J16" s="45">
        <v>2610</v>
      </c>
      <c r="K16" s="44">
        <f t="shared" si="2"/>
        <v>2605</v>
      </c>
      <c r="L16" s="52">
        <v>2600</v>
      </c>
      <c r="M16" s="51">
        <v>1.321</v>
      </c>
      <c r="N16" s="51">
        <v>1.1278999999999999</v>
      </c>
      <c r="O16" s="50">
        <v>113.69</v>
      </c>
      <c r="P16" s="43">
        <v>1968.21</v>
      </c>
      <c r="Q16" s="43">
        <v>1975.03</v>
      </c>
      <c r="R16" s="49">
        <f t="shared" si="3"/>
        <v>2305.1688979519463</v>
      </c>
      <c r="S16" s="48">
        <v>1.3214999999999999</v>
      </c>
    </row>
    <row r="17" spans="2:19" x14ac:dyDescent="0.25">
      <c r="B17" s="47">
        <v>44543</v>
      </c>
      <c r="C17" s="46">
        <v>2570</v>
      </c>
      <c r="D17" s="45">
        <v>2580</v>
      </c>
      <c r="E17" s="44">
        <f t="shared" si="0"/>
        <v>2575</v>
      </c>
      <c r="F17" s="46">
        <v>2610</v>
      </c>
      <c r="G17" s="45">
        <v>2620</v>
      </c>
      <c r="H17" s="44">
        <f t="shared" si="1"/>
        <v>2615</v>
      </c>
      <c r="I17" s="46">
        <v>2610</v>
      </c>
      <c r="J17" s="45">
        <v>2620</v>
      </c>
      <c r="K17" s="44">
        <f t="shared" si="2"/>
        <v>2615</v>
      </c>
      <c r="L17" s="52">
        <v>2580</v>
      </c>
      <c r="M17" s="51">
        <v>1.3248</v>
      </c>
      <c r="N17" s="51">
        <v>1.1276999999999999</v>
      </c>
      <c r="O17" s="50">
        <v>113.62</v>
      </c>
      <c r="P17" s="43">
        <v>1947.46</v>
      </c>
      <c r="Q17" s="43">
        <v>1976.76</v>
      </c>
      <c r="R17" s="49">
        <f t="shared" si="3"/>
        <v>2287.8425113061985</v>
      </c>
      <c r="S17" s="48">
        <v>1.3253999999999999</v>
      </c>
    </row>
    <row r="18" spans="2:19" x14ac:dyDescent="0.25">
      <c r="B18" s="47">
        <v>44544</v>
      </c>
      <c r="C18" s="46">
        <v>2540</v>
      </c>
      <c r="D18" s="45">
        <v>2550</v>
      </c>
      <c r="E18" s="44">
        <f t="shared" si="0"/>
        <v>2545</v>
      </c>
      <c r="F18" s="46">
        <v>2580</v>
      </c>
      <c r="G18" s="45">
        <v>2590</v>
      </c>
      <c r="H18" s="44">
        <f t="shared" si="1"/>
        <v>2585</v>
      </c>
      <c r="I18" s="46">
        <v>2580</v>
      </c>
      <c r="J18" s="45">
        <v>2590</v>
      </c>
      <c r="K18" s="44">
        <f t="shared" si="2"/>
        <v>2585</v>
      </c>
      <c r="L18" s="52">
        <v>2550</v>
      </c>
      <c r="M18" s="51">
        <v>1.3252999999999999</v>
      </c>
      <c r="N18" s="51">
        <v>1.131</v>
      </c>
      <c r="O18" s="50">
        <v>113.55</v>
      </c>
      <c r="P18" s="43">
        <v>1924.09</v>
      </c>
      <c r="Q18" s="43">
        <v>1953.39</v>
      </c>
      <c r="R18" s="49">
        <f t="shared" si="3"/>
        <v>2254.6419098143238</v>
      </c>
      <c r="S18" s="48">
        <v>1.3259000000000001</v>
      </c>
    </row>
    <row r="19" spans="2:19" x14ac:dyDescent="0.25">
      <c r="B19" s="47">
        <v>44545</v>
      </c>
      <c r="C19" s="46">
        <v>2540</v>
      </c>
      <c r="D19" s="45">
        <v>2550</v>
      </c>
      <c r="E19" s="44">
        <f t="shared" si="0"/>
        <v>2545</v>
      </c>
      <c r="F19" s="46">
        <v>2580</v>
      </c>
      <c r="G19" s="45">
        <v>2590</v>
      </c>
      <c r="H19" s="44">
        <f t="shared" si="1"/>
        <v>2585</v>
      </c>
      <c r="I19" s="46">
        <v>2580</v>
      </c>
      <c r="J19" s="45">
        <v>2590</v>
      </c>
      <c r="K19" s="44">
        <f t="shared" si="2"/>
        <v>2585</v>
      </c>
      <c r="L19" s="52">
        <v>2550</v>
      </c>
      <c r="M19" s="51">
        <v>1.3258000000000001</v>
      </c>
      <c r="N19" s="51">
        <v>1.1263000000000001</v>
      </c>
      <c r="O19" s="50">
        <v>113.89</v>
      </c>
      <c r="P19" s="43">
        <v>1923.37</v>
      </c>
      <c r="Q19" s="43">
        <v>1952.95</v>
      </c>
      <c r="R19" s="49">
        <f t="shared" si="3"/>
        <v>2264.0504306135131</v>
      </c>
      <c r="S19" s="48">
        <v>1.3262</v>
      </c>
    </row>
    <row r="20" spans="2:19" x14ac:dyDescent="0.25">
      <c r="B20" s="47">
        <v>44546</v>
      </c>
      <c r="C20" s="46">
        <v>2542</v>
      </c>
      <c r="D20" s="45">
        <v>2552</v>
      </c>
      <c r="E20" s="44">
        <f t="shared" si="0"/>
        <v>2547</v>
      </c>
      <c r="F20" s="46">
        <v>2580</v>
      </c>
      <c r="G20" s="45">
        <v>2590</v>
      </c>
      <c r="H20" s="44">
        <f t="shared" si="1"/>
        <v>2585</v>
      </c>
      <c r="I20" s="46">
        <v>2580</v>
      </c>
      <c r="J20" s="45">
        <v>2590</v>
      </c>
      <c r="K20" s="44">
        <f t="shared" si="2"/>
        <v>2585</v>
      </c>
      <c r="L20" s="52">
        <v>2552</v>
      </c>
      <c r="M20" s="51">
        <v>1.3351999999999999</v>
      </c>
      <c r="N20" s="51">
        <v>1.1328</v>
      </c>
      <c r="O20" s="50">
        <v>114.17</v>
      </c>
      <c r="P20" s="43">
        <v>1911.32</v>
      </c>
      <c r="Q20" s="43">
        <v>1939.49</v>
      </c>
      <c r="R20" s="49">
        <f t="shared" si="3"/>
        <v>2252.824858757062</v>
      </c>
      <c r="S20" s="48">
        <v>1.3353999999999999</v>
      </c>
    </row>
    <row r="21" spans="2:19" x14ac:dyDescent="0.25">
      <c r="B21" s="47">
        <v>44547</v>
      </c>
      <c r="C21" s="46">
        <v>2590</v>
      </c>
      <c r="D21" s="45">
        <v>2600</v>
      </c>
      <c r="E21" s="44">
        <f t="shared" si="0"/>
        <v>2595</v>
      </c>
      <c r="F21" s="46">
        <v>2628</v>
      </c>
      <c r="G21" s="45">
        <v>2638</v>
      </c>
      <c r="H21" s="44">
        <f t="shared" si="1"/>
        <v>2633</v>
      </c>
      <c r="I21" s="46">
        <v>2630</v>
      </c>
      <c r="J21" s="45">
        <v>2640</v>
      </c>
      <c r="K21" s="44">
        <f t="shared" si="2"/>
        <v>2635</v>
      </c>
      <c r="L21" s="52">
        <v>2600</v>
      </c>
      <c r="M21" s="51">
        <v>1.3297000000000001</v>
      </c>
      <c r="N21" s="51">
        <v>1.1331</v>
      </c>
      <c r="O21" s="50">
        <v>113.24</v>
      </c>
      <c r="P21" s="43">
        <v>1955.33</v>
      </c>
      <c r="Q21" s="43">
        <v>1983.76</v>
      </c>
      <c r="R21" s="49">
        <f t="shared" si="3"/>
        <v>2294.5900626599596</v>
      </c>
      <c r="S21" s="48">
        <v>1.3298000000000001</v>
      </c>
    </row>
    <row r="22" spans="2:19" x14ac:dyDescent="0.25">
      <c r="B22" s="47">
        <v>44550</v>
      </c>
      <c r="C22" s="46">
        <v>2575</v>
      </c>
      <c r="D22" s="45">
        <v>2585</v>
      </c>
      <c r="E22" s="44">
        <f t="shared" si="0"/>
        <v>2580</v>
      </c>
      <c r="F22" s="46">
        <v>2590</v>
      </c>
      <c r="G22" s="45">
        <v>2600</v>
      </c>
      <c r="H22" s="44">
        <f t="shared" si="1"/>
        <v>2595</v>
      </c>
      <c r="I22" s="46">
        <v>2590</v>
      </c>
      <c r="J22" s="45">
        <v>2600</v>
      </c>
      <c r="K22" s="44">
        <f t="shared" si="2"/>
        <v>2595</v>
      </c>
      <c r="L22" s="52">
        <v>2585</v>
      </c>
      <c r="M22" s="51">
        <v>1.3216000000000001</v>
      </c>
      <c r="N22" s="51">
        <v>1.1269</v>
      </c>
      <c r="O22" s="50">
        <v>113.53</v>
      </c>
      <c r="P22" s="43">
        <v>1955.96</v>
      </c>
      <c r="Q22" s="43">
        <v>1967.46</v>
      </c>
      <c r="R22" s="49">
        <f t="shared" si="3"/>
        <v>2293.9036294258585</v>
      </c>
      <c r="S22" s="48">
        <v>1.3214999999999999</v>
      </c>
    </row>
    <row r="23" spans="2:19" x14ac:dyDescent="0.25">
      <c r="B23" s="47">
        <v>44551</v>
      </c>
      <c r="C23" s="46">
        <v>2575</v>
      </c>
      <c r="D23" s="45">
        <v>2576</v>
      </c>
      <c r="E23" s="44">
        <f t="shared" si="0"/>
        <v>2575.5</v>
      </c>
      <c r="F23" s="46">
        <v>2575</v>
      </c>
      <c r="G23" s="45">
        <v>2576</v>
      </c>
      <c r="H23" s="44">
        <f t="shared" si="1"/>
        <v>2575.5</v>
      </c>
      <c r="I23" s="46">
        <v>2570</v>
      </c>
      <c r="J23" s="45">
        <v>2580</v>
      </c>
      <c r="K23" s="44">
        <f t="shared" si="2"/>
        <v>2575</v>
      </c>
      <c r="L23" s="52">
        <v>2576</v>
      </c>
      <c r="M23" s="51">
        <v>1.3253999999999999</v>
      </c>
      <c r="N23" s="51">
        <v>1.1294999999999999</v>
      </c>
      <c r="O23" s="50">
        <v>113.72</v>
      </c>
      <c r="P23" s="43">
        <v>1943.56</v>
      </c>
      <c r="Q23" s="43">
        <v>1944</v>
      </c>
      <c r="R23" s="49">
        <f t="shared" si="3"/>
        <v>2280.6551571491814</v>
      </c>
      <c r="S23" s="48">
        <v>1.3250999999999999</v>
      </c>
    </row>
    <row r="24" spans="2:19" x14ac:dyDescent="0.25">
      <c r="B24" s="47">
        <v>44552</v>
      </c>
      <c r="C24" s="46">
        <v>2625</v>
      </c>
      <c r="D24" s="45">
        <v>2635</v>
      </c>
      <c r="E24" s="44">
        <f t="shared" si="0"/>
        <v>2630</v>
      </c>
      <c r="F24" s="46">
        <v>2653</v>
      </c>
      <c r="G24" s="45">
        <v>2663</v>
      </c>
      <c r="H24" s="44">
        <f t="shared" si="1"/>
        <v>2658</v>
      </c>
      <c r="I24" s="46">
        <v>2655</v>
      </c>
      <c r="J24" s="45">
        <v>2665</v>
      </c>
      <c r="K24" s="44">
        <f t="shared" si="2"/>
        <v>2660</v>
      </c>
      <c r="L24" s="52">
        <v>2635</v>
      </c>
      <c r="M24" s="51">
        <v>1.3306</v>
      </c>
      <c r="N24" s="51">
        <v>1.1304000000000001</v>
      </c>
      <c r="O24" s="50">
        <v>114.23</v>
      </c>
      <c r="P24" s="43">
        <v>1980.31</v>
      </c>
      <c r="Q24" s="43">
        <v>2001.8</v>
      </c>
      <c r="R24" s="49">
        <f t="shared" si="3"/>
        <v>2331.0332625619249</v>
      </c>
      <c r="S24" s="48">
        <v>1.3303</v>
      </c>
    </row>
    <row r="25" spans="2:19" x14ac:dyDescent="0.25">
      <c r="B25" s="47">
        <v>44553</v>
      </c>
      <c r="C25" s="46">
        <v>2690</v>
      </c>
      <c r="D25" s="45">
        <v>2700</v>
      </c>
      <c r="E25" s="44">
        <f t="shared" si="0"/>
        <v>2695</v>
      </c>
      <c r="F25" s="46">
        <v>2680</v>
      </c>
      <c r="G25" s="45">
        <v>2690</v>
      </c>
      <c r="H25" s="44">
        <f t="shared" si="1"/>
        <v>2685</v>
      </c>
      <c r="I25" s="46">
        <v>2680</v>
      </c>
      <c r="J25" s="45">
        <v>2690</v>
      </c>
      <c r="K25" s="44">
        <f t="shared" si="2"/>
        <v>2685</v>
      </c>
      <c r="L25" s="52">
        <v>2700</v>
      </c>
      <c r="M25" s="51">
        <v>1.3429</v>
      </c>
      <c r="N25" s="51">
        <v>1.1307</v>
      </c>
      <c r="O25" s="50">
        <v>114.36</v>
      </c>
      <c r="P25" s="43">
        <v>2010.57</v>
      </c>
      <c r="Q25" s="43">
        <v>2003.58</v>
      </c>
      <c r="R25" s="49">
        <f t="shared" si="3"/>
        <v>2387.9013000795967</v>
      </c>
      <c r="S25" s="48">
        <v>1.3426</v>
      </c>
    </row>
    <row r="26" spans="2:19" x14ac:dyDescent="0.25">
      <c r="B26" s="47">
        <v>44554</v>
      </c>
      <c r="C26" s="46">
        <v>2690</v>
      </c>
      <c r="D26" s="45">
        <v>2700</v>
      </c>
      <c r="E26" s="44">
        <f t="shared" si="0"/>
        <v>2695</v>
      </c>
      <c r="F26" s="46">
        <v>2680</v>
      </c>
      <c r="G26" s="45">
        <v>2690</v>
      </c>
      <c r="H26" s="44">
        <f t="shared" si="1"/>
        <v>2685</v>
      </c>
      <c r="I26" s="46">
        <v>2680</v>
      </c>
      <c r="J26" s="45">
        <v>2690</v>
      </c>
      <c r="K26" s="44">
        <f t="shared" si="2"/>
        <v>2685</v>
      </c>
      <c r="L26" s="52">
        <v>2700</v>
      </c>
      <c r="M26" s="51">
        <v>1.3418000000000001</v>
      </c>
      <c r="N26" s="51">
        <v>1.1322000000000001</v>
      </c>
      <c r="O26" s="50">
        <v>114.4</v>
      </c>
      <c r="P26" s="43">
        <v>2012.22</v>
      </c>
      <c r="Q26" s="43">
        <v>2005.22</v>
      </c>
      <c r="R26" s="49">
        <f t="shared" si="3"/>
        <v>2384.7376788553256</v>
      </c>
      <c r="S26" s="48">
        <v>1.3414999999999999</v>
      </c>
    </row>
    <row r="27" spans="2:19" x14ac:dyDescent="0.25">
      <c r="B27" s="47">
        <v>44559</v>
      </c>
      <c r="C27" s="46">
        <v>2690</v>
      </c>
      <c r="D27" s="45">
        <v>2700</v>
      </c>
      <c r="E27" s="44">
        <f t="shared" si="0"/>
        <v>2695</v>
      </c>
      <c r="F27" s="46">
        <v>2680</v>
      </c>
      <c r="G27" s="45">
        <v>2690</v>
      </c>
      <c r="H27" s="44">
        <f t="shared" si="1"/>
        <v>2685</v>
      </c>
      <c r="I27" s="46">
        <v>2680</v>
      </c>
      <c r="J27" s="45">
        <v>2690</v>
      </c>
      <c r="K27" s="44">
        <f t="shared" si="2"/>
        <v>2685</v>
      </c>
      <c r="L27" s="52">
        <v>2700</v>
      </c>
      <c r="M27" s="51">
        <v>1.3427</v>
      </c>
      <c r="N27" s="51">
        <v>1.1296999999999999</v>
      </c>
      <c r="O27" s="50">
        <v>114.95</v>
      </c>
      <c r="P27" s="43">
        <v>2010.87</v>
      </c>
      <c r="Q27" s="43">
        <v>2004.02</v>
      </c>
      <c r="R27" s="49">
        <f t="shared" si="3"/>
        <v>2390.0150482428967</v>
      </c>
      <c r="S27" s="48">
        <v>1.3423</v>
      </c>
    </row>
    <row r="28" spans="2:19" x14ac:dyDescent="0.25">
      <c r="B28" s="47">
        <v>44560</v>
      </c>
      <c r="C28" s="46">
        <v>2590</v>
      </c>
      <c r="D28" s="45">
        <v>2600</v>
      </c>
      <c r="E28" s="44">
        <f t="shared" si="0"/>
        <v>2595</v>
      </c>
      <c r="F28" s="46">
        <v>2580</v>
      </c>
      <c r="G28" s="45">
        <v>2590</v>
      </c>
      <c r="H28" s="44">
        <f t="shared" si="1"/>
        <v>2585</v>
      </c>
      <c r="I28" s="46">
        <v>2580</v>
      </c>
      <c r="J28" s="45">
        <v>2590</v>
      </c>
      <c r="K28" s="44">
        <f t="shared" si="2"/>
        <v>2585</v>
      </c>
      <c r="L28" s="52">
        <v>2600</v>
      </c>
      <c r="M28" s="51">
        <v>1.3516999999999999</v>
      </c>
      <c r="N28" s="51">
        <v>1.1343000000000001</v>
      </c>
      <c r="O28" s="50">
        <v>115.04</v>
      </c>
      <c r="P28" s="43">
        <v>1923.5</v>
      </c>
      <c r="Q28" s="43">
        <v>1916.96</v>
      </c>
      <c r="R28" s="49">
        <f t="shared" si="3"/>
        <v>2292.1625672220753</v>
      </c>
      <c r="S28" s="48">
        <v>1.3511</v>
      </c>
    </row>
    <row r="29" spans="2:19" x14ac:dyDescent="0.25">
      <c r="B29" s="47">
        <v>44561</v>
      </c>
      <c r="C29" s="46">
        <v>2540</v>
      </c>
      <c r="D29" s="45">
        <v>2550</v>
      </c>
      <c r="E29" s="44">
        <f t="shared" si="0"/>
        <v>2545</v>
      </c>
      <c r="F29" s="46">
        <v>2530</v>
      </c>
      <c r="G29" s="45">
        <v>2540</v>
      </c>
      <c r="H29" s="44">
        <f t="shared" si="1"/>
        <v>2535</v>
      </c>
      <c r="I29" s="46">
        <v>2530</v>
      </c>
      <c r="J29" s="45">
        <v>2540</v>
      </c>
      <c r="K29" s="44">
        <f t="shared" si="2"/>
        <v>2535</v>
      </c>
      <c r="L29" s="52">
        <v>2550</v>
      </c>
      <c r="M29" s="51">
        <v>1.3483000000000001</v>
      </c>
      <c r="N29" s="51">
        <v>1.1325000000000001</v>
      </c>
      <c r="O29" s="50">
        <v>115.15</v>
      </c>
      <c r="P29" s="43">
        <v>1891.27</v>
      </c>
      <c r="Q29" s="43">
        <v>1884.69</v>
      </c>
      <c r="R29" s="49">
        <f t="shared" si="3"/>
        <v>2251.6556291390725</v>
      </c>
      <c r="S29" s="48">
        <v>1.3476999999999999</v>
      </c>
    </row>
    <row r="30" spans="2:19" s="10" customFormat="1" x14ac:dyDescent="0.25">
      <c r="B30" s="42" t="s">
        <v>11</v>
      </c>
      <c r="C30" s="41">
        <f>ROUND(AVERAGE(C9:C29),2)</f>
        <v>2583.38</v>
      </c>
      <c r="D30" s="40">
        <f>ROUND(AVERAGE(D9:D29),2)</f>
        <v>2592.9499999999998</v>
      </c>
      <c r="E30" s="39">
        <f>ROUND(AVERAGE(C30:D30),2)</f>
        <v>2588.17</v>
      </c>
      <c r="F30" s="41">
        <f>ROUND(AVERAGE(F9:F29),2)</f>
        <v>2598.33</v>
      </c>
      <c r="G30" s="40">
        <f>ROUND(AVERAGE(G9:G29),2)</f>
        <v>2607.9</v>
      </c>
      <c r="H30" s="39">
        <f>ROUND(AVERAGE(F30:G30),2)</f>
        <v>2603.12</v>
      </c>
      <c r="I30" s="41">
        <f>ROUND(AVERAGE(I9:I29),2)</f>
        <v>2598.33</v>
      </c>
      <c r="J30" s="40">
        <f>ROUND(AVERAGE(J9:J29),2)</f>
        <v>2608.33</v>
      </c>
      <c r="K30" s="39">
        <f>ROUND(AVERAGE(I30:J30),2)</f>
        <v>2603.33</v>
      </c>
      <c r="L30" s="38">
        <f>ROUND(AVERAGE(L9:L29),2)</f>
        <v>2592.9499999999998</v>
      </c>
      <c r="M30" s="37">
        <f>ROUND(AVERAGE(M9:M29),4)</f>
        <v>1.3309</v>
      </c>
      <c r="N30" s="36">
        <f>ROUND(AVERAGE(N9:N29),4)</f>
        <v>1.1302000000000001</v>
      </c>
      <c r="O30" s="175">
        <f>ROUND(AVERAGE(O9:O29),2)</f>
        <v>113.86</v>
      </c>
      <c r="P30" s="35">
        <f>AVERAGE(P9:P29)</f>
        <v>1948.1933333333332</v>
      </c>
      <c r="Q30" s="35">
        <f>AVERAGE(Q9:Q29)</f>
        <v>1959.1933333333332</v>
      </c>
      <c r="R30" s="35">
        <f>AVERAGE(R9:R29)</f>
        <v>2294.1744969143992</v>
      </c>
      <c r="S30" s="34">
        <f>AVERAGE(S9:S29)</f>
        <v>1.3311476190476192</v>
      </c>
    </row>
    <row r="31" spans="2:19" s="5" customFormat="1" x14ac:dyDescent="0.25">
      <c r="B31" s="33" t="s">
        <v>12</v>
      </c>
      <c r="C31" s="32">
        <f t="shared" ref="C31:S31" si="4">MAX(C9:C29)</f>
        <v>2690</v>
      </c>
      <c r="D31" s="31">
        <f t="shared" si="4"/>
        <v>2700</v>
      </c>
      <c r="E31" s="30">
        <f t="shared" si="4"/>
        <v>2695</v>
      </c>
      <c r="F31" s="32">
        <f t="shared" si="4"/>
        <v>2680</v>
      </c>
      <c r="G31" s="31">
        <f t="shared" si="4"/>
        <v>2690</v>
      </c>
      <c r="H31" s="30">
        <f t="shared" si="4"/>
        <v>2685</v>
      </c>
      <c r="I31" s="32">
        <f t="shared" si="4"/>
        <v>2680</v>
      </c>
      <c r="J31" s="31">
        <f t="shared" si="4"/>
        <v>2690</v>
      </c>
      <c r="K31" s="30">
        <f t="shared" si="4"/>
        <v>2685</v>
      </c>
      <c r="L31" s="29">
        <f t="shared" si="4"/>
        <v>2700</v>
      </c>
      <c r="M31" s="28">
        <f t="shared" si="4"/>
        <v>1.3516999999999999</v>
      </c>
      <c r="N31" s="27">
        <f t="shared" si="4"/>
        <v>1.1343000000000001</v>
      </c>
      <c r="O31" s="26">
        <f t="shared" si="4"/>
        <v>115.15</v>
      </c>
      <c r="P31" s="25">
        <f t="shared" si="4"/>
        <v>2012.22</v>
      </c>
      <c r="Q31" s="25">
        <f t="shared" si="4"/>
        <v>2005.22</v>
      </c>
      <c r="R31" s="25">
        <f t="shared" si="4"/>
        <v>2390.0150482428967</v>
      </c>
      <c r="S31" s="24">
        <f t="shared" si="4"/>
        <v>1.3511</v>
      </c>
    </row>
    <row r="32" spans="2:19" s="5" customFormat="1" ht="13.8" thickBot="1" x14ac:dyDescent="0.3">
      <c r="B32" s="23" t="s">
        <v>13</v>
      </c>
      <c r="C32" s="22">
        <f t="shared" ref="C32:S32" si="5">MIN(C9:C29)</f>
        <v>2470</v>
      </c>
      <c r="D32" s="21">
        <f t="shared" si="5"/>
        <v>2480</v>
      </c>
      <c r="E32" s="20">
        <f t="shared" si="5"/>
        <v>2475</v>
      </c>
      <c r="F32" s="22">
        <f t="shared" si="5"/>
        <v>2484</v>
      </c>
      <c r="G32" s="21">
        <f t="shared" si="5"/>
        <v>2494</v>
      </c>
      <c r="H32" s="20">
        <f t="shared" si="5"/>
        <v>2489</v>
      </c>
      <c r="I32" s="22">
        <f t="shared" si="5"/>
        <v>2485</v>
      </c>
      <c r="J32" s="21">
        <f t="shared" si="5"/>
        <v>2495</v>
      </c>
      <c r="K32" s="20">
        <f t="shared" si="5"/>
        <v>2490</v>
      </c>
      <c r="L32" s="19">
        <f t="shared" si="5"/>
        <v>2480</v>
      </c>
      <c r="M32" s="18">
        <f t="shared" si="5"/>
        <v>1.3190999999999999</v>
      </c>
      <c r="N32" s="17">
        <f t="shared" si="5"/>
        <v>1.1253</v>
      </c>
      <c r="O32" s="16">
        <f t="shared" si="5"/>
        <v>112.83</v>
      </c>
      <c r="P32" s="15">
        <f t="shared" si="5"/>
        <v>1862.28</v>
      </c>
      <c r="Q32" s="15">
        <f t="shared" si="5"/>
        <v>1871.53</v>
      </c>
      <c r="R32" s="15">
        <f t="shared" si="5"/>
        <v>2191.9745448117378</v>
      </c>
      <c r="S32" s="14">
        <f t="shared" si="5"/>
        <v>1.3194999999999999</v>
      </c>
    </row>
    <row r="34" spans="2:14" x14ac:dyDescent="0.25">
      <c r="B34" s="7" t="s">
        <v>14</v>
      </c>
      <c r="C34" s="9"/>
      <c r="D34" s="9"/>
      <c r="E34" s="8"/>
      <c r="F34" s="9"/>
      <c r="G34" s="9"/>
      <c r="H34" s="8"/>
      <c r="I34" s="9"/>
      <c r="J34" s="9"/>
      <c r="K34" s="8"/>
      <c r="L34" s="9"/>
      <c r="M34" s="9"/>
      <c r="N34" s="8"/>
    </row>
    <row r="35" spans="2:14" x14ac:dyDescent="0.25">
      <c r="B35" s="7" t="s">
        <v>15</v>
      </c>
      <c r="C35" s="9"/>
      <c r="D35" s="9"/>
      <c r="E35" s="8"/>
      <c r="F35" s="9"/>
      <c r="G35" s="9"/>
      <c r="H35" s="8"/>
      <c r="I35" s="9"/>
      <c r="J35" s="9"/>
      <c r="K35" s="8"/>
      <c r="L35" s="9"/>
      <c r="M35" s="9"/>
      <c r="N35" s="8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8.88671875" defaultRowHeight="13.2" x14ac:dyDescent="0.25"/>
  <cols>
    <col min="2" max="2" width="9.6640625" bestFit="1" customWidth="1"/>
    <col min="3" max="3" width="12.44140625" style="4" bestFit="1" customWidth="1"/>
    <col min="4" max="4" width="12" style="4" bestFit="1" customWidth="1"/>
    <col min="5" max="5" width="9.44140625" bestFit="1" customWidth="1"/>
    <col min="6" max="7" width="10.6640625" style="4" customWidth="1"/>
    <col min="8" max="8" width="10.6640625" customWidth="1"/>
    <col min="9" max="10" width="10.6640625" style="4" customWidth="1"/>
    <col min="11" max="11" width="10.6640625" customWidth="1"/>
    <col min="12" max="13" width="10.6640625" style="4" customWidth="1"/>
    <col min="14" max="14" width="10.6640625" customWidth="1"/>
    <col min="15" max="16" width="10.6640625" style="4" customWidth="1"/>
    <col min="17" max="17" width="10.6640625" customWidth="1"/>
    <col min="18" max="18" width="12.5546875" style="4" bestFit="1" customWidth="1"/>
    <col min="19" max="19" width="10" style="4" bestFit="1" customWidth="1"/>
    <col min="20" max="20" width="14.109375" bestFit="1" customWidth="1"/>
    <col min="21" max="21" width="12.5546875" style="4" bestFit="1" customWidth="1"/>
    <col min="22" max="22" width="10.5546875" bestFit="1" customWidth="1"/>
    <col min="23" max="23" width="11.33203125" bestFit="1" customWidth="1"/>
    <col min="24" max="24" width="14.109375" bestFit="1" customWidth="1"/>
    <col min="25" max="25" width="10.5546875" bestFit="1" customWidth="1"/>
  </cols>
  <sheetData>
    <row r="3" spans="1:25" ht="15.6" x14ac:dyDescent="0.3">
      <c r="B3" s="6" t="s">
        <v>19</v>
      </c>
    </row>
    <row r="4" spans="1:25" x14ac:dyDescent="0.25">
      <c r="B4" s="61" t="s">
        <v>26</v>
      </c>
    </row>
    <row r="6" spans="1:25" ht="13.8" thickBot="1" x14ac:dyDescent="0.3">
      <c r="B6" s="1">
        <v>44531</v>
      </c>
    </row>
    <row r="7" spans="1:25" ht="13.8" thickBot="1" x14ac:dyDescent="0.3">
      <c r="B7" s="60"/>
      <c r="C7" s="183" t="s">
        <v>0</v>
      </c>
      <c r="D7" s="184"/>
      <c r="E7" s="185"/>
      <c r="F7" s="183" t="s">
        <v>2</v>
      </c>
      <c r="G7" s="184"/>
      <c r="H7" s="185"/>
      <c r="I7" s="186" t="s">
        <v>24</v>
      </c>
      <c r="J7" s="187"/>
      <c r="K7" s="188"/>
      <c r="L7" s="186" t="s">
        <v>23</v>
      </c>
      <c r="M7" s="187"/>
      <c r="N7" s="188"/>
      <c r="O7" s="186" t="s">
        <v>22</v>
      </c>
      <c r="P7" s="187"/>
      <c r="Q7" s="188"/>
      <c r="R7" s="176" t="s">
        <v>4</v>
      </c>
      <c r="S7" s="178" t="s">
        <v>21</v>
      </c>
      <c r="T7" s="179"/>
      <c r="U7" s="180"/>
      <c r="V7" s="181" t="s">
        <v>5</v>
      </c>
      <c r="W7" s="182"/>
      <c r="X7" s="11" t="s">
        <v>18</v>
      </c>
      <c r="Y7" s="176" t="s">
        <v>20</v>
      </c>
    </row>
    <row r="8" spans="1:25" ht="13.8" thickBot="1" x14ac:dyDescent="0.3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57" t="s">
        <v>6</v>
      </c>
      <c r="M8" s="57" t="s">
        <v>7</v>
      </c>
      <c r="N8" s="58" t="s">
        <v>1</v>
      </c>
      <c r="O8" s="57" t="s">
        <v>6</v>
      </c>
      <c r="P8" s="57" t="s">
        <v>7</v>
      </c>
      <c r="Q8" s="58" t="s">
        <v>1</v>
      </c>
      <c r="R8" s="177"/>
      <c r="S8" s="56" t="s">
        <v>10</v>
      </c>
      <c r="T8" s="55" t="s">
        <v>16</v>
      </c>
      <c r="U8" s="12" t="s">
        <v>17</v>
      </c>
      <c r="V8" s="54" t="s">
        <v>8</v>
      </c>
      <c r="W8" s="54" t="s">
        <v>9</v>
      </c>
      <c r="X8" s="13" t="s">
        <v>8</v>
      </c>
      <c r="Y8" s="177" t="s">
        <v>20</v>
      </c>
    </row>
    <row r="9" spans="1:25" x14ac:dyDescent="0.25">
      <c r="B9" s="47">
        <v>44531</v>
      </c>
      <c r="C9" s="46">
        <v>2669</v>
      </c>
      <c r="D9" s="45">
        <v>2669.5</v>
      </c>
      <c r="E9" s="44">
        <f t="shared" ref="E9:E29" si="0">AVERAGE(C9:D9)</f>
        <v>2669.25</v>
      </c>
      <c r="F9" s="46">
        <v>2646</v>
      </c>
      <c r="G9" s="45">
        <v>2646.5</v>
      </c>
      <c r="H9" s="44">
        <f t="shared" ref="H9:H29" si="1">AVERAGE(F9:G9)</f>
        <v>2646.25</v>
      </c>
      <c r="I9" s="46">
        <v>2633</v>
      </c>
      <c r="J9" s="45">
        <v>2638</v>
      </c>
      <c r="K9" s="44">
        <f t="shared" ref="K9:K29" si="2">AVERAGE(I9:J9)</f>
        <v>2635.5</v>
      </c>
      <c r="L9" s="46">
        <v>2528</v>
      </c>
      <c r="M9" s="45">
        <v>2533</v>
      </c>
      <c r="N9" s="44">
        <f t="shared" ref="N9:N29" si="3">AVERAGE(L9:M9)</f>
        <v>2530.5</v>
      </c>
      <c r="O9" s="46">
        <v>2422</v>
      </c>
      <c r="P9" s="45">
        <v>2427</v>
      </c>
      <c r="Q9" s="44">
        <f t="shared" ref="Q9:Q29" si="4">AVERAGE(O9:P9)</f>
        <v>2424.5</v>
      </c>
      <c r="R9" s="52">
        <v>2669.5</v>
      </c>
      <c r="S9" s="51">
        <v>1.3317000000000001</v>
      </c>
      <c r="T9" s="53">
        <v>1.1314</v>
      </c>
      <c r="U9" s="50">
        <v>113.41</v>
      </c>
      <c r="V9" s="43">
        <v>2004.58</v>
      </c>
      <c r="W9" s="43">
        <v>1985.97</v>
      </c>
      <c r="X9" s="49">
        <f t="shared" ref="X9:X29" si="5">R9/T9</f>
        <v>2359.466148135054</v>
      </c>
      <c r="Y9" s="48">
        <v>1.3326</v>
      </c>
    </row>
    <row r="10" spans="1:25" x14ac:dyDescent="0.25">
      <c r="B10" s="47">
        <v>44532</v>
      </c>
      <c r="C10" s="46">
        <v>2654</v>
      </c>
      <c r="D10" s="45">
        <v>2655</v>
      </c>
      <c r="E10" s="44">
        <f t="shared" si="0"/>
        <v>2654.5</v>
      </c>
      <c r="F10" s="46">
        <v>2639.5</v>
      </c>
      <c r="G10" s="45">
        <v>2640</v>
      </c>
      <c r="H10" s="44">
        <f t="shared" si="1"/>
        <v>2639.75</v>
      </c>
      <c r="I10" s="46">
        <v>2630</v>
      </c>
      <c r="J10" s="45">
        <v>2635</v>
      </c>
      <c r="K10" s="44">
        <f t="shared" si="2"/>
        <v>2632.5</v>
      </c>
      <c r="L10" s="46">
        <v>2530</v>
      </c>
      <c r="M10" s="45">
        <v>2535</v>
      </c>
      <c r="N10" s="44">
        <f t="shared" si="3"/>
        <v>2532.5</v>
      </c>
      <c r="O10" s="46">
        <v>2425</v>
      </c>
      <c r="P10" s="45">
        <v>2430</v>
      </c>
      <c r="Q10" s="44">
        <f t="shared" si="4"/>
        <v>2427.5</v>
      </c>
      <c r="R10" s="52">
        <v>2655</v>
      </c>
      <c r="S10" s="51">
        <v>1.3331999999999999</v>
      </c>
      <c r="T10" s="51">
        <v>1.1343000000000001</v>
      </c>
      <c r="U10" s="50">
        <v>112.83</v>
      </c>
      <c r="V10" s="43">
        <v>1991.45</v>
      </c>
      <c r="W10" s="43">
        <v>1979.16</v>
      </c>
      <c r="X10" s="49">
        <f t="shared" si="5"/>
        <v>2340.6506215286959</v>
      </c>
      <c r="Y10" s="48">
        <v>1.3339000000000001</v>
      </c>
    </row>
    <row r="11" spans="1:25" x14ac:dyDescent="0.25">
      <c r="B11" s="47">
        <v>44533</v>
      </c>
      <c r="C11" s="46">
        <v>2647</v>
      </c>
      <c r="D11" s="45">
        <v>2648</v>
      </c>
      <c r="E11" s="44">
        <f t="shared" si="0"/>
        <v>2647.5</v>
      </c>
      <c r="F11" s="46">
        <v>2627</v>
      </c>
      <c r="G11" s="45">
        <v>2629</v>
      </c>
      <c r="H11" s="44">
        <f t="shared" si="1"/>
        <v>2628</v>
      </c>
      <c r="I11" s="46">
        <v>2610</v>
      </c>
      <c r="J11" s="45">
        <v>2615</v>
      </c>
      <c r="K11" s="44">
        <f t="shared" si="2"/>
        <v>2612.5</v>
      </c>
      <c r="L11" s="46">
        <v>2530</v>
      </c>
      <c r="M11" s="45">
        <v>2535</v>
      </c>
      <c r="N11" s="44">
        <f t="shared" si="3"/>
        <v>2532.5</v>
      </c>
      <c r="O11" s="46">
        <v>2445</v>
      </c>
      <c r="P11" s="45">
        <v>2450</v>
      </c>
      <c r="Q11" s="44">
        <f t="shared" si="4"/>
        <v>2447.5</v>
      </c>
      <c r="R11" s="52">
        <v>2648</v>
      </c>
      <c r="S11" s="51">
        <v>1.3272999999999999</v>
      </c>
      <c r="T11" s="51">
        <v>1.1296999999999999</v>
      </c>
      <c r="U11" s="50">
        <v>113.33</v>
      </c>
      <c r="V11" s="43">
        <v>1995.03</v>
      </c>
      <c r="W11" s="43">
        <v>1979.82</v>
      </c>
      <c r="X11" s="49">
        <f t="shared" si="5"/>
        <v>2343.9851287952556</v>
      </c>
      <c r="Y11" s="48">
        <v>1.3279000000000001</v>
      </c>
    </row>
    <row r="12" spans="1:25" x14ac:dyDescent="0.25">
      <c r="B12" s="47">
        <v>44536</v>
      </c>
      <c r="C12" s="46">
        <v>2599.5</v>
      </c>
      <c r="D12" s="45">
        <v>2600.5</v>
      </c>
      <c r="E12" s="44">
        <f t="shared" si="0"/>
        <v>2600</v>
      </c>
      <c r="F12" s="46">
        <v>2585</v>
      </c>
      <c r="G12" s="45">
        <v>2586</v>
      </c>
      <c r="H12" s="44">
        <f t="shared" si="1"/>
        <v>2585.5</v>
      </c>
      <c r="I12" s="46">
        <v>2578</v>
      </c>
      <c r="J12" s="45">
        <v>2583</v>
      </c>
      <c r="K12" s="44">
        <f t="shared" si="2"/>
        <v>2580.5</v>
      </c>
      <c r="L12" s="46">
        <v>2488</v>
      </c>
      <c r="M12" s="45">
        <v>2493</v>
      </c>
      <c r="N12" s="44">
        <f t="shared" si="3"/>
        <v>2490.5</v>
      </c>
      <c r="O12" s="46">
        <v>2398</v>
      </c>
      <c r="P12" s="45">
        <v>2403</v>
      </c>
      <c r="Q12" s="44">
        <f t="shared" si="4"/>
        <v>2400.5</v>
      </c>
      <c r="R12" s="52">
        <v>2600.5</v>
      </c>
      <c r="S12" s="51">
        <v>1.327</v>
      </c>
      <c r="T12" s="51">
        <v>1.1292</v>
      </c>
      <c r="U12" s="50">
        <v>113.13</v>
      </c>
      <c r="V12" s="43">
        <v>1959.68</v>
      </c>
      <c r="W12" s="43">
        <v>1947.73</v>
      </c>
      <c r="X12" s="49">
        <f t="shared" si="5"/>
        <v>2302.957846262841</v>
      </c>
      <c r="Y12" s="48">
        <v>1.3277000000000001</v>
      </c>
    </row>
    <row r="13" spans="1:25" x14ac:dyDescent="0.25">
      <c r="B13" s="47">
        <v>44537</v>
      </c>
      <c r="C13" s="46">
        <v>2624.5</v>
      </c>
      <c r="D13" s="45">
        <v>2625</v>
      </c>
      <c r="E13" s="44">
        <f t="shared" si="0"/>
        <v>2624.75</v>
      </c>
      <c r="F13" s="46">
        <v>2619</v>
      </c>
      <c r="G13" s="45">
        <v>2620</v>
      </c>
      <c r="H13" s="44">
        <f t="shared" si="1"/>
        <v>2619.5</v>
      </c>
      <c r="I13" s="46">
        <v>2615</v>
      </c>
      <c r="J13" s="45">
        <v>2620</v>
      </c>
      <c r="K13" s="44">
        <f t="shared" si="2"/>
        <v>2617.5</v>
      </c>
      <c r="L13" s="46">
        <v>2525</v>
      </c>
      <c r="M13" s="45">
        <v>2530</v>
      </c>
      <c r="N13" s="44">
        <f t="shared" si="3"/>
        <v>2527.5</v>
      </c>
      <c r="O13" s="46">
        <v>2435</v>
      </c>
      <c r="P13" s="45">
        <v>2440</v>
      </c>
      <c r="Q13" s="44">
        <f t="shared" si="4"/>
        <v>2437.5</v>
      </c>
      <c r="R13" s="52">
        <v>2625</v>
      </c>
      <c r="S13" s="51">
        <v>1.3253999999999999</v>
      </c>
      <c r="T13" s="51">
        <v>1.1253</v>
      </c>
      <c r="U13" s="50">
        <v>113.53</v>
      </c>
      <c r="V13" s="43">
        <v>1980.53</v>
      </c>
      <c r="W13" s="43">
        <v>1975.72</v>
      </c>
      <c r="X13" s="49">
        <f t="shared" si="5"/>
        <v>2332.7112769928021</v>
      </c>
      <c r="Y13" s="48">
        <v>1.3261000000000001</v>
      </c>
    </row>
    <row r="14" spans="1:25" x14ac:dyDescent="0.25">
      <c r="B14" s="47">
        <v>44538</v>
      </c>
      <c r="C14" s="46">
        <v>2625</v>
      </c>
      <c r="D14" s="45">
        <v>2626</v>
      </c>
      <c r="E14" s="44">
        <f t="shared" si="0"/>
        <v>2625.5</v>
      </c>
      <c r="F14" s="46">
        <v>2625</v>
      </c>
      <c r="G14" s="45">
        <v>2627</v>
      </c>
      <c r="H14" s="44">
        <f t="shared" si="1"/>
        <v>2626</v>
      </c>
      <c r="I14" s="46">
        <v>2618</v>
      </c>
      <c r="J14" s="45">
        <v>2623</v>
      </c>
      <c r="K14" s="44">
        <f t="shared" si="2"/>
        <v>2620.5</v>
      </c>
      <c r="L14" s="46">
        <v>2520</v>
      </c>
      <c r="M14" s="45">
        <v>2525</v>
      </c>
      <c r="N14" s="44">
        <f t="shared" si="3"/>
        <v>2522.5</v>
      </c>
      <c r="O14" s="46">
        <v>2430</v>
      </c>
      <c r="P14" s="45">
        <v>2435</v>
      </c>
      <c r="Q14" s="44">
        <f t="shared" si="4"/>
        <v>2432.5</v>
      </c>
      <c r="R14" s="52">
        <v>2626</v>
      </c>
      <c r="S14" s="51">
        <v>1.3193999999999999</v>
      </c>
      <c r="T14" s="51">
        <v>1.1292</v>
      </c>
      <c r="U14" s="50">
        <v>113.76</v>
      </c>
      <c r="V14" s="43">
        <v>1990.3</v>
      </c>
      <c r="W14" s="43">
        <v>1990</v>
      </c>
      <c r="X14" s="49">
        <f t="shared" si="5"/>
        <v>2325.5402054551896</v>
      </c>
      <c r="Y14" s="48">
        <v>1.3201000000000001</v>
      </c>
    </row>
    <row r="15" spans="1:25" x14ac:dyDescent="0.25">
      <c r="B15" s="47">
        <v>44539</v>
      </c>
      <c r="C15" s="46">
        <v>2630</v>
      </c>
      <c r="D15" s="45">
        <v>2630.5</v>
      </c>
      <c r="E15" s="44">
        <f t="shared" si="0"/>
        <v>2630.25</v>
      </c>
      <c r="F15" s="46">
        <v>2633</v>
      </c>
      <c r="G15" s="45">
        <v>2634</v>
      </c>
      <c r="H15" s="44">
        <f t="shared" si="1"/>
        <v>2633.5</v>
      </c>
      <c r="I15" s="46">
        <v>2620</v>
      </c>
      <c r="J15" s="45">
        <v>2625</v>
      </c>
      <c r="K15" s="44">
        <f t="shared" si="2"/>
        <v>2622.5</v>
      </c>
      <c r="L15" s="46">
        <v>2520</v>
      </c>
      <c r="M15" s="45">
        <v>2525</v>
      </c>
      <c r="N15" s="44">
        <f t="shared" si="3"/>
        <v>2522.5</v>
      </c>
      <c r="O15" s="46">
        <v>2420</v>
      </c>
      <c r="P15" s="45">
        <v>2425</v>
      </c>
      <c r="Q15" s="44">
        <f t="shared" si="4"/>
        <v>2422.5</v>
      </c>
      <c r="R15" s="52">
        <v>2630.5</v>
      </c>
      <c r="S15" s="51">
        <v>1.3190999999999999</v>
      </c>
      <c r="T15" s="51">
        <v>1.131</v>
      </c>
      <c r="U15" s="50">
        <v>113.44</v>
      </c>
      <c r="V15" s="43">
        <v>1994.16</v>
      </c>
      <c r="W15" s="43">
        <v>1996.21</v>
      </c>
      <c r="X15" s="49">
        <f t="shared" si="5"/>
        <v>2325.817860300619</v>
      </c>
      <c r="Y15" s="48">
        <v>1.3194999999999999</v>
      </c>
    </row>
    <row r="16" spans="1:25" x14ac:dyDescent="0.25">
      <c r="B16" s="47">
        <v>44540</v>
      </c>
      <c r="C16" s="46">
        <v>2624</v>
      </c>
      <c r="D16" s="45">
        <v>2625</v>
      </c>
      <c r="E16" s="44">
        <f t="shared" si="0"/>
        <v>2624.5</v>
      </c>
      <c r="F16" s="46">
        <v>2617</v>
      </c>
      <c r="G16" s="45">
        <v>2619</v>
      </c>
      <c r="H16" s="44">
        <f t="shared" si="1"/>
        <v>2618</v>
      </c>
      <c r="I16" s="46">
        <v>2610</v>
      </c>
      <c r="J16" s="45">
        <v>2615</v>
      </c>
      <c r="K16" s="44">
        <f t="shared" si="2"/>
        <v>2612.5</v>
      </c>
      <c r="L16" s="46">
        <v>2510</v>
      </c>
      <c r="M16" s="45">
        <v>2515</v>
      </c>
      <c r="N16" s="44">
        <f t="shared" si="3"/>
        <v>2512.5</v>
      </c>
      <c r="O16" s="46">
        <v>2395</v>
      </c>
      <c r="P16" s="45">
        <v>2400</v>
      </c>
      <c r="Q16" s="44">
        <f t="shared" si="4"/>
        <v>2397.5</v>
      </c>
      <c r="R16" s="52">
        <v>2625</v>
      </c>
      <c r="S16" s="51">
        <v>1.321</v>
      </c>
      <c r="T16" s="51">
        <v>1.1278999999999999</v>
      </c>
      <c r="U16" s="50">
        <v>113.69</v>
      </c>
      <c r="V16" s="43">
        <v>1987.13</v>
      </c>
      <c r="W16" s="43">
        <v>1981.84</v>
      </c>
      <c r="X16" s="49">
        <f t="shared" si="5"/>
        <v>2327.3339835091765</v>
      </c>
      <c r="Y16" s="48">
        <v>1.3214999999999999</v>
      </c>
    </row>
    <row r="17" spans="2:25" x14ac:dyDescent="0.25">
      <c r="B17" s="47">
        <v>44543</v>
      </c>
      <c r="C17" s="46">
        <v>2675</v>
      </c>
      <c r="D17" s="45">
        <v>2677</v>
      </c>
      <c r="E17" s="44">
        <f t="shared" si="0"/>
        <v>2676</v>
      </c>
      <c r="F17" s="46">
        <v>2650.5</v>
      </c>
      <c r="G17" s="45">
        <v>2651</v>
      </c>
      <c r="H17" s="44">
        <f t="shared" si="1"/>
        <v>2650.75</v>
      </c>
      <c r="I17" s="46">
        <v>2643</v>
      </c>
      <c r="J17" s="45">
        <v>2648</v>
      </c>
      <c r="K17" s="44">
        <f t="shared" si="2"/>
        <v>2645.5</v>
      </c>
      <c r="L17" s="46">
        <v>2538</v>
      </c>
      <c r="M17" s="45">
        <v>2543</v>
      </c>
      <c r="N17" s="44">
        <f t="shared" si="3"/>
        <v>2540.5</v>
      </c>
      <c r="O17" s="46">
        <v>2458</v>
      </c>
      <c r="P17" s="45">
        <v>2463</v>
      </c>
      <c r="Q17" s="44">
        <f t="shared" si="4"/>
        <v>2460.5</v>
      </c>
      <c r="R17" s="52">
        <v>2677</v>
      </c>
      <c r="S17" s="51">
        <v>1.3248</v>
      </c>
      <c r="T17" s="51">
        <v>1.1276999999999999</v>
      </c>
      <c r="U17" s="50">
        <v>113.62</v>
      </c>
      <c r="V17" s="43">
        <v>2020.68</v>
      </c>
      <c r="W17" s="43">
        <v>2000.15</v>
      </c>
      <c r="X17" s="49">
        <f t="shared" si="5"/>
        <v>2373.8582956460054</v>
      </c>
      <c r="Y17" s="48">
        <v>1.3253999999999999</v>
      </c>
    </row>
    <row r="18" spans="2:25" x14ac:dyDescent="0.25">
      <c r="B18" s="47">
        <v>44544</v>
      </c>
      <c r="C18" s="46">
        <v>2635</v>
      </c>
      <c r="D18" s="45">
        <v>2636</v>
      </c>
      <c r="E18" s="44">
        <f t="shared" si="0"/>
        <v>2635.5</v>
      </c>
      <c r="F18" s="46">
        <v>2630</v>
      </c>
      <c r="G18" s="45">
        <v>2631</v>
      </c>
      <c r="H18" s="44">
        <f t="shared" si="1"/>
        <v>2630.5</v>
      </c>
      <c r="I18" s="46">
        <v>2623</v>
      </c>
      <c r="J18" s="45">
        <v>2628</v>
      </c>
      <c r="K18" s="44">
        <f t="shared" si="2"/>
        <v>2625.5</v>
      </c>
      <c r="L18" s="46">
        <v>2523</v>
      </c>
      <c r="M18" s="45">
        <v>2528</v>
      </c>
      <c r="N18" s="44">
        <f t="shared" si="3"/>
        <v>2525.5</v>
      </c>
      <c r="O18" s="46">
        <v>2423</v>
      </c>
      <c r="P18" s="45">
        <v>2428</v>
      </c>
      <c r="Q18" s="44">
        <f t="shared" si="4"/>
        <v>2425.5</v>
      </c>
      <c r="R18" s="52">
        <v>2636</v>
      </c>
      <c r="S18" s="51">
        <v>1.3252999999999999</v>
      </c>
      <c r="T18" s="51">
        <v>1.131</v>
      </c>
      <c r="U18" s="50">
        <v>113.55</v>
      </c>
      <c r="V18" s="43">
        <v>1988.98</v>
      </c>
      <c r="W18" s="43">
        <v>1984.31</v>
      </c>
      <c r="X18" s="49">
        <f t="shared" si="5"/>
        <v>2330.6808134394341</v>
      </c>
      <c r="Y18" s="48">
        <v>1.3259000000000001</v>
      </c>
    </row>
    <row r="19" spans="2:25" x14ac:dyDescent="0.25">
      <c r="B19" s="47">
        <v>44545</v>
      </c>
      <c r="C19" s="46">
        <v>2596</v>
      </c>
      <c r="D19" s="45">
        <v>2597</v>
      </c>
      <c r="E19" s="44">
        <f t="shared" si="0"/>
        <v>2596.5</v>
      </c>
      <c r="F19" s="46">
        <v>2589.5</v>
      </c>
      <c r="G19" s="45">
        <v>2590</v>
      </c>
      <c r="H19" s="44">
        <f t="shared" si="1"/>
        <v>2589.75</v>
      </c>
      <c r="I19" s="46">
        <v>2583</v>
      </c>
      <c r="J19" s="45">
        <v>2588</v>
      </c>
      <c r="K19" s="44">
        <f t="shared" si="2"/>
        <v>2585.5</v>
      </c>
      <c r="L19" s="46">
        <v>2488</v>
      </c>
      <c r="M19" s="45">
        <v>2493</v>
      </c>
      <c r="N19" s="44">
        <f t="shared" si="3"/>
        <v>2490.5</v>
      </c>
      <c r="O19" s="46">
        <v>2388</v>
      </c>
      <c r="P19" s="45">
        <v>2393</v>
      </c>
      <c r="Q19" s="44">
        <f t="shared" si="4"/>
        <v>2390.5</v>
      </c>
      <c r="R19" s="52">
        <v>2597</v>
      </c>
      <c r="S19" s="51">
        <v>1.3258000000000001</v>
      </c>
      <c r="T19" s="51">
        <v>1.1263000000000001</v>
      </c>
      <c r="U19" s="50">
        <v>113.89</v>
      </c>
      <c r="V19" s="43">
        <v>1958.82</v>
      </c>
      <c r="W19" s="43">
        <v>1952.95</v>
      </c>
      <c r="X19" s="49">
        <f t="shared" si="5"/>
        <v>2305.7799875699188</v>
      </c>
      <c r="Y19" s="48">
        <v>1.3262</v>
      </c>
    </row>
    <row r="20" spans="2:25" x14ac:dyDescent="0.25">
      <c r="B20" s="47">
        <v>44546</v>
      </c>
      <c r="C20" s="46">
        <v>2628</v>
      </c>
      <c r="D20" s="45">
        <v>2630</v>
      </c>
      <c r="E20" s="44">
        <f t="shared" si="0"/>
        <v>2629</v>
      </c>
      <c r="F20" s="46">
        <v>2644</v>
      </c>
      <c r="G20" s="45">
        <v>2645</v>
      </c>
      <c r="H20" s="44">
        <f t="shared" si="1"/>
        <v>2644.5</v>
      </c>
      <c r="I20" s="46">
        <v>2638</v>
      </c>
      <c r="J20" s="45">
        <v>2643</v>
      </c>
      <c r="K20" s="44">
        <f t="shared" si="2"/>
        <v>2640.5</v>
      </c>
      <c r="L20" s="46">
        <v>2553</v>
      </c>
      <c r="M20" s="45">
        <v>2558</v>
      </c>
      <c r="N20" s="44">
        <f t="shared" si="3"/>
        <v>2555.5</v>
      </c>
      <c r="O20" s="46">
        <v>2495</v>
      </c>
      <c r="P20" s="45">
        <v>2500</v>
      </c>
      <c r="Q20" s="44">
        <f t="shared" si="4"/>
        <v>2497.5</v>
      </c>
      <c r="R20" s="52">
        <v>2630</v>
      </c>
      <c r="S20" s="51">
        <v>1.3351999999999999</v>
      </c>
      <c r="T20" s="51">
        <v>1.1328</v>
      </c>
      <c r="U20" s="50">
        <v>114.17</v>
      </c>
      <c r="V20" s="43">
        <v>1969.74</v>
      </c>
      <c r="W20" s="43">
        <v>1980.68</v>
      </c>
      <c r="X20" s="49">
        <f t="shared" si="5"/>
        <v>2321.6807909604518</v>
      </c>
      <c r="Y20" s="48">
        <v>1.3353999999999999</v>
      </c>
    </row>
    <row r="21" spans="2:25" x14ac:dyDescent="0.25">
      <c r="B21" s="47">
        <v>44547</v>
      </c>
      <c r="C21" s="46">
        <v>2692</v>
      </c>
      <c r="D21" s="45">
        <v>2694</v>
      </c>
      <c r="E21" s="44">
        <f t="shared" si="0"/>
        <v>2693</v>
      </c>
      <c r="F21" s="46">
        <v>2710</v>
      </c>
      <c r="G21" s="45">
        <v>2711</v>
      </c>
      <c r="H21" s="44">
        <f t="shared" si="1"/>
        <v>2710.5</v>
      </c>
      <c r="I21" s="46">
        <v>2695</v>
      </c>
      <c r="J21" s="45">
        <v>2700</v>
      </c>
      <c r="K21" s="44">
        <f t="shared" si="2"/>
        <v>2697.5</v>
      </c>
      <c r="L21" s="46">
        <v>2593</v>
      </c>
      <c r="M21" s="45">
        <v>2598</v>
      </c>
      <c r="N21" s="44">
        <f t="shared" si="3"/>
        <v>2595.5</v>
      </c>
      <c r="O21" s="46">
        <v>2498</v>
      </c>
      <c r="P21" s="45">
        <v>2503</v>
      </c>
      <c r="Q21" s="44">
        <f t="shared" si="4"/>
        <v>2500.5</v>
      </c>
      <c r="R21" s="52">
        <v>2694</v>
      </c>
      <c r="S21" s="51">
        <v>1.3297000000000001</v>
      </c>
      <c r="T21" s="51">
        <v>1.1331</v>
      </c>
      <c r="U21" s="50">
        <v>113.24</v>
      </c>
      <c r="V21" s="43">
        <v>2026.02</v>
      </c>
      <c r="W21" s="43">
        <v>2038.65</v>
      </c>
      <c r="X21" s="49">
        <f t="shared" si="5"/>
        <v>2377.5483187715117</v>
      </c>
      <c r="Y21" s="48">
        <v>1.3298000000000001</v>
      </c>
    </row>
    <row r="22" spans="2:25" x14ac:dyDescent="0.25">
      <c r="B22" s="47">
        <v>44550</v>
      </c>
      <c r="C22" s="46">
        <v>2645</v>
      </c>
      <c r="D22" s="45">
        <v>2645.5</v>
      </c>
      <c r="E22" s="44">
        <f t="shared" si="0"/>
        <v>2645.25</v>
      </c>
      <c r="F22" s="46">
        <v>2674</v>
      </c>
      <c r="G22" s="45">
        <v>2675</v>
      </c>
      <c r="H22" s="44">
        <f t="shared" si="1"/>
        <v>2674.5</v>
      </c>
      <c r="I22" s="46">
        <v>2655</v>
      </c>
      <c r="J22" s="45">
        <v>2660</v>
      </c>
      <c r="K22" s="44">
        <f t="shared" si="2"/>
        <v>2657.5</v>
      </c>
      <c r="L22" s="46">
        <v>2545</v>
      </c>
      <c r="M22" s="45">
        <v>2550</v>
      </c>
      <c r="N22" s="44">
        <f t="shared" si="3"/>
        <v>2547.5</v>
      </c>
      <c r="O22" s="46">
        <v>2440</v>
      </c>
      <c r="P22" s="45">
        <v>2445</v>
      </c>
      <c r="Q22" s="44">
        <f t="shared" si="4"/>
        <v>2442.5</v>
      </c>
      <c r="R22" s="52">
        <v>2645.5</v>
      </c>
      <c r="S22" s="51">
        <v>1.3216000000000001</v>
      </c>
      <c r="T22" s="51">
        <v>1.1269</v>
      </c>
      <c r="U22" s="50">
        <v>113.53</v>
      </c>
      <c r="V22" s="43">
        <v>2001.74</v>
      </c>
      <c r="W22" s="43">
        <v>2024.21</v>
      </c>
      <c r="X22" s="49">
        <f t="shared" si="5"/>
        <v>2347.5907356464636</v>
      </c>
      <c r="Y22" s="48">
        <v>1.3214999999999999</v>
      </c>
    </row>
    <row r="23" spans="2:25" x14ac:dyDescent="0.25">
      <c r="B23" s="47">
        <v>44551</v>
      </c>
      <c r="C23" s="46">
        <v>2695</v>
      </c>
      <c r="D23" s="45">
        <v>2696</v>
      </c>
      <c r="E23" s="44">
        <f t="shared" si="0"/>
        <v>2695.5</v>
      </c>
      <c r="F23" s="46">
        <v>2714</v>
      </c>
      <c r="G23" s="45">
        <v>2716</v>
      </c>
      <c r="H23" s="44">
        <f t="shared" si="1"/>
        <v>2715</v>
      </c>
      <c r="I23" s="46">
        <v>2698</v>
      </c>
      <c r="J23" s="45">
        <v>2703</v>
      </c>
      <c r="K23" s="44">
        <f t="shared" si="2"/>
        <v>2700.5</v>
      </c>
      <c r="L23" s="46">
        <v>2607</v>
      </c>
      <c r="M23" s="45">
        <v>2612</v>
      </c>
      <c r="N23" s="44">
        <f t="shared" si="3"/>
        <v>2609.5</v>
      </c>
      <c r="O23" s="46">
        <v>2505</v>
      </c>
      <c r="P23" s="45">
        <v>2510</v>
      </c>
      <c r="Q23" s="44">
        <f t="shared" si="4"/>
        <v>2507.5</v>
      </c>
      <c r="R23" s="52">
        <v>2696</v>
      </c>
      <c r="S23" s="51">
        <v>1.3253999999999999</v>
      </c>
      <c r="T23" s="51">
        <v>1.1294999999999999</v>
      </c>
      <c r="U23" s="50">
        <v>113.72</v>
      </c>
      <c r="V23" s="43">
        <v>2034.1</v>
      </c>
      <c r="W23" s="43">
        <v>2049.66</v>
      </c>
      <c r="X23" s="49">
        <f t="shared" si="5"/>
        <v>2386.8968570163788</v>
      </c>
      <c r="Y23" s="48">
        <v>1.3250999999999999</v>
      </c>
    </row>
    <row r="24" spans="2:25" x14ac:dyDescent="0.25">
      <c r="B24" s="47">
        <v>44552</v>
      </c>
      <c r="C24" s="46">
        <v>2810.5</v>
      </c>
      <c r="D24" s="45">
        <v>2811</v>
      </c>
      <c r="E24" s="44">
        <f t="shared" si="0"/>
        <v>2810.75</v>
      </c>
      <c r="F24" s="46">
        <v>2828</v>
      </c>
      <c r="G24" s="45">
        <v>2829</v>
      </c>
      <c r="H24" s="44">
        <f t="shared" si="1"/>
        <v>2828.5</v>
      </c>
      <c r="I24" s="46">
        <v>2798</v>
      </c>
      <c r="J24" s="45">
        <v>2803</v>
      </c>
      <c r="K24" s="44">
        <f t="shared" si="2"/>
        <v>2800.5</v>
      </c>
      <c r="L24" s="46">
        <v>2663</v>
      </c>
      <c r="M24" s="45">
        <v>2668</v>
      </c>
      <c r="N24" s="44">
        <f t="shared" si="3"/>
        <v>2665.5</v>
      </c>
      <c r="O24" s="46">
        <v>2538</v>
      </c>
      <c r="P24" s="45">
        <v>2543</v>
      </c>
      <c r="Q24" s="44">
        <f t="shared" si="4"/>
        <v>2540.5</v>
      </c>
      <c r="R24" s="52">
        <v>2811</v>
      </c>
      <c r="S24" s="51">
        <v>1.3306</v>
      </c>
      <c r="T24" s="51">
        <v>1.1304000000000001</v>
      </c>
      <c r="U24" s="50">
        <v>114.23</v>
      </c>
      <c r="V24" s="43">
        <v>2112.58</v>
      </c>
      <c r="W24" s="43">
        <v>2126.59</v>
      </c>
      <c r="X24" s="49">
        <f t="shared" si="5"/>
        <v>2486.7303609341825</v>
      </c>
      <c r="Y24" s="48">
        <v>1.3303</v>
      </c>
    </row>
    <row r="25" spans="2:25" x14ac:dyDescent="0.25">
      <c r="B25" s="47">
        <v>44553</v>
      </c>
      <c r="C25" s="46">
        <v>2817.5</v>
      </c>
      <c r="D25" s="45">
        <v>2818</v>
      </c>
      <c r="E25" s="44">
        <f t="shared" si="0"/>
        <v>2817.75</v>
      </c>
      <c r="F25" s="46">
        <v>2829</v>
      </c>
      <c r="G25" s="45">
        <v>2830</v>
      </c>
      <c r="H25" s="44">
        <f t="shared" si="1"/>
        <v>2829.5</v>
      </c>
      <c r="I25" s="46">
        <v>2790</v>
      </c>
      <c r="J25" s="45">
        <v>2795</v>
      </c>
      <c r="K25" s="44">
        <f t="shared" si="2"/>
        <v>2792.5</v>
      </c>
      <c r="L25" s="46">
        <v>2620</v>
      </c>
      <c r="M25" s="45">
        <v>2625</v>
      </c>
      <c r="N25" s="44">
        <f t="shared" si="3"/>
        <v>2622.5</v>
      </c>
      <c r="O25" s="46">
        <v>2460</v>
      </c>
      <c r="P25" s="45">
        <v>2465</v>
      </c>
      <c r="Q25" s="44">
        <f t="shared" si="4"/>
        <v>2462.5</v>
      </c>
      <c r="R25" s="52">
        <v>2818</v>
      </c>
      <c r="S25" s="51">
        <v>1.3429</v>
      </c>
      <c r="T25" s="51">
        <v>1.1307</v>
      </c>
      <c r="U25" s="50">
        <v>114.36</v>
      </c>
      <c r="V25" s="43">
        <v>2098.44</v>
      </c>
      <c r="W25" s="43">
        <v>2107.85</v>
      </c>
      <c r="X25" s="49">
        <f t="shared" si="5"/>
        <v>2492.2614309719643</v>
      </c>
      <c r="Y25" s="48">
        <v>1.3426</v>
      </c>
    </row>
    <row r="26" spans="2:25" x14ac:dyDescent="0.25">
      <c r="B26" s="47">
        <v>44554</v>
      </c>
      <c r="C26" s="46">
        <v>2846</v>
      </c>
      <c r="D26" s="45">
        <v>2848</v>
      </c>
      <c r="E26" s="44">
        <f t="shared" si="0"/>
        <v>2847</v>
      </c>
      <c r="F26" s="46">
        <v>2841</v>
      </c>
      <c r="G26" s="45">
        <v>2841.5</v>
      </c>
      <c r="H26" s="44">
        <f t="shared" si="1"/>
        <v>2841.25</v>
      </c>
      <c r="I26" s="46">
        <v>2797</v>
      </c>
      <c r="J26" s="45">
        <v>2802</v>
      </c>
      <c r="K26" s="44">
        <f t="shared" si="2"/>
        <v>2799.5</v>
      </c>
      <c r="L26" s="46">
        <v>2625</v>
      </c>
      <c r="M26" s="45">
        <v>2630</v>
      </c>
      <c r="N26" s="44">
        <f t="shared" si="3"/>
        <v>2627.5</v>
      </c>
      <c r="O26" s="46">
        <v>2460</v>
      </c>
      <c r="P26" s="45">
        <v>2465</v>
      </c>
      <c r="Q26" s="44">
        <f t="shared" si="4"/>
        <v>2462.5</v>
      </c>
      <c r="R26" s="52">
        <v>2848</v>
      </c>
      <c r="S26" s="51">
        <v>1.3418000000000001</v>
      </c>
      <c r="T26" s="51">
        <v>1.1322000000000001</v>
      </c>
      <c r="U26" s="50">
        <v>114.4</v>
      </c>
      <c r="V26" s="43">
        <v>2122.52</v>
      </c>
      <c r="W26" s="43">
        <v>2118.15</v>
      </c>
      <c r="X26" s="49">
        <f t="shared" si="5"/>
        <v>2515.4566331036917</v>
      </c>
      <c r="Y26" s="48">
        <v>1.3414999999999999</v>
      </c>
    </row>
    <row r="27" spans="2:25" x14ac:dyDescent="0.25">
      <c r="B27" s="47">
        <v>44559</v>
      </c>
      <c r="C27" s="46">
        <v>2834.5</v>
      </c>
      <c r="D27" s="45">
        <v>2835</v>
      </c>
      <c r="E27" s="44">
        <f t="shared" si="0"/>
        <v>2834.75</v>
      </c>
      <c r="F27" s="46">
        <v>2818</v>
      </c>
      <c r="G27" s="45">
        <v>2818.5</v>
      </c>
      <c r="H27" s="44">
        <f t="shared" si="1"/>
        <v>2818.25</v>
      </c>
      <c r="I27" s="46">
        <v>2773</v>
      </c>
      <c r="J27" s="45">
        <v>2778</v>
      </c>
      <c r="K27" s="44">
        <f t="shared" si="2"/>
        <v>2775.5</v>
      </c>
      <c r="L27" s="46">
        <v>2605</v>
      </c>
      <c r="M27" s="45">
        <v>2610</v>
      </c>
      <c r="N27" s="44">
        <f t="shared" si="3"/>
        <v>2607.5</v>
      </c>
      <c r="O27" s="46">
        <v>2440</v>
      </c>
      <c r="P27" s="45">
        <v>2445</v>
      </c>
      <c r="Q27" s="44">
        <f t="shared" si="4"/>
        <v>2442.5</v>
      </c>
      <c r="R27" s="52">
        <v>2835</v>
      </c>
      <c r="S27" s="51">
        <v>1.3427</v>
      </c>
      <c r="T27" s="51">
        <v>1.1296999999999999</v>
      </c>
      <c r="U27" s="50">
        <v>114.95</v>
      </c>
      <c r="V27" s="43">
        <v>2111.42</v>
      </c>
      <c r="W27" s="43">
        <v>2099.75</v>
      </c>
      <c r="X27" s="49">
        <f t="shared" si="5"/>
        <v>2509.5158006550414</v>
      </c>
      <c r="Y27" s="48">
        <v>1.3423</v>
      </c>
    </row>
    <row r="28" spans="2:25" x14ac:dyDescent="0.25">
      <c r="B28" s="47">
        <v>44560</v>
      </c>
      <c r="C28" s="46">
        <v>2829</v>
      </c>
      <c r="D28" s="45">
        <v>2829.5</v>
      </c>
      <c r="E28" s="44">
        <f t="shared" si="0"/>
        <v>2829.25</v>
      </c>
      <c r="F28" s="46">
        <v>2824.5</v>
      </c>
      <c r="G28" s="45">
        <v>2825.5</v>
      </c>
      <c r="H28" s="44">
        <f t="shared" si="1"/>
        <v>2825</v>
      </c>
      <c r="I28" s="46">
        <v>2793</v>
      </c>
      <c r="J28" s="45">
        <v>2798</v>
      </c>
      <c r="K28" s="44">
        <f t="shared" si="2"/>
        <v>2795.5</v>
      </c>
      <c r="L28" s="46">
        <v>2613</v>
      </c>
      <c r="M28" s="45">
        <v>2618</v>
      </c>
      <c r="N28" s="44">
        <f t="shared" si="3"/>
        <v>2615.5</v>
      </c>
      <c r="O28" s="46">
        <v>2448</v>
      </c>
      <c r="P28" s="45">
        <v>2453</v>
      </c>
      <c r="Q28" s="44">
        <f t="shared" si="4"/>
        <v>2450.5</v>
      </c>
      <c r="R28" s="52">
        <v>2829.5</v>
      </c>
      <c r="S28" s="51">
        <v>1.3516999999999999</v>
      </c>
      <c r="T28" s="51">
        <v>1.1343000000000001</v>
      </c>
      <c r="U28" s="50">
        <v>115.04</v>
      </c>
      <c r="V28" s="43">
        <v>2093.29</v>
      </c>
      <c r="W28" s="43">
        <v>2091.2600000000002</v>
      </c>
      <c r="X28" s="49">
        <f t="shared" si="5"/>
        <v>2494.4899938287931</v>
      </c>
      <c r="Y28" s="48">
        <v>1.3511</v>
      </c>
    </row>
    <row r="29" spans="2:25" x14ac:dyDescent="0.25">
      <c r="B29" s="47">
        <v>44561</v>
      </c>
      <c r="C29" s="46">
        <v>2805.5</v>
      </c>
      <c r="D29" s="45">
        <v>2806</v>
      </c>
      <c r="E29" s="44">
        <f t="shared" si="0"/>
        <v>2805.75</v>
      </c>
      <c r="F29" s="46">
        <v>2805</v>
      </c>
      <c r="G29" s="45">
        <v>2810</v>
      </c>
      <c r="H29" s="44">
        <f t="shared" si="1"/>
        <v>2807.5</v>
      </c>
      <c r="I29" s="46">
        <v>2768</v>
      </c>
      <c r="J29" s="45">
        <v>2773</v>
      </c>
      <c r="K29" s="44">
        <f t="shared" si="2"/>
        <v>2770.5</v>
      </c>
      <c r="L29" s="46">
        <v>2558</v>
      </c>
      <c r="M29" s="45">
        <v>2563</v>
      </c>
      <c r="N29" s="44">
        <f t="shared" si="3"/>
        <v>2560.5</v>
      </c>
      <c r="O29" s="46">
        <v>2338</v>
      </c>
      <c r="P29" s="45">
        <v>2343</v>
      </c>
      <c r="Q29" s="44">
        <f t="shared" si="4"/>
        <v>2340.5</v>
      </c>
      <c r="R29" s="52">
        <v>2806</v>
      </c>
      <c r="S29" s="51">
        <v>1.3483000000000001</v>
      </c>
      <c r="T29" s="51">
        <v>1.1325000000000001</v>
      </c>
      <c r="U29" s="50">
        <v>115.15</v>
      </c>
      <c r="V29" s="43">
        <v>2081.14</v>
      </c>
      <c r="W29" s="43">
        <v>2085.0300000000002</v>
      </c>
      <c r="X29" s="49">
        <f t="shared" si="5"/>
        <v>2477.7041942604856</v>
      </c>
      <c r="Y29" s="48">
        <v>1.3476999999999999</v>
      </c>
    </row>
    <row r="30" spans="2:25" s="10" customFormat="1" x14ac:dyDescent="0.25">
      <c r="B30" s="42" t="s">
        <v>11</v>
      </c>
      <c r="C30" s="41">
        <f>ROUND(AVERAGE(C9:C29),2)</f>
        <v>2694.38</v>
      </c>
      <c r="D30" s="40">
        <f>ROUND(AVERAGE(D9:D29),2)</f>
        <v>2695.36</v>
      </c>
      <c r="E30" s="39">
        <f>ROUND(AVERAGE(C30:D30),2)</f>
        <v>2694.87</v>
      </c>
      <c r="F30" s="41">
        <f>ROUND(AVERAGE(F9:F29),2)</f>
        <v>2692.81</v>
      </c>
      <c r="G30" s="40">
        <f>ROUND(AVERAGE(G9:G29),2)</f>
        <v>2694.05</v>
      </c>
      <c r="H30" s="39">
        <f>ROUND(AVERAGE(F30:G30),2)</f>
        <v>2693.43</v>
      </c>
      <c r="I30" s="41">
        <f>ROUND(AVERAGE(I9:I29),2)</f>
        <v>2674.67</v>
      </c>
      <c r="J30" s="40">
        <f>ROUND(AVERAGE(J9:J29),2)</f>
        <v>2679.67</v>
      </c>
      <c r="K30" s="39">
        <f>ROUND(AVERAGE(I30:J30),2)</f>
        <v>2677.17</v>
      </c>
      <c r="L30" s="41">
        <f>ROUND(AVERAGE(L9:L29),2)</f>
        <v>2556.29</v>
      </c>
      <c r="M30" s="40">
        <f>ROUND(AVERAGE(M9:M29),2)</f>
        <v>2561.29</v>
      </c>
      <c r="N30" s="39">
        <f>ROUND(AVERAGE(L30:M30),2)</f>
        <v>2558.79</v>
      </c>
      <c r="O30" s="41">
        <f>ROUND(AVERAGE(O9:O29),2)</f>
        <v>2441</v>
      </c>
      <c r="P30" s="40">
        <f>ROUND(AVERAGE(P9:P29),2)</f>
        <v>2446</v>
      </c>
      <c r="Q30" s="39">
        <f>ROUND(AVERAGE(O30:P30),2)</f>
        <v>2443.5</v>
      </c>
      <c r="R30" s="38">
        <f>ROUND(AVERAGE(R9:R29),2)</f>
        <v>2695.36</v>
      </c>
      <c r="S30" s="37">
        <f>ROUND(AVERAGE(S9:S29),4)</f>
        <v>1.3309</v>
      </c>
      <c r="T30" s="36">
        <f>ROUND(AVERAGE(T9:T29),4)</f>
        <v>1.1302000000000001</v>
      </c>
      <c r="U30" s="175">
        <f>ROUND(AVERAGE(U9:U29),2)</f>
        <v>113.86</v>
      </c>
      <c r="V30" s="35">
        <f>AVERAGE(V9:V29)</f>
        <v>2024.8728571428571</v>
      </c>
      <c r="W30" s="35">
        <f>AVERAGE(W9:W29)</f>
        <v>2023.6042857142861</v>
      </c>
      <c r="X30" s="35">
        <f>AVERAGE(X9:X29)</f>
        <v>2384.6979658944742</v>
      </c>
      <c r="Y30" s="34">
        <f>AVERAGE(Y9:Y29)</f>
        <v>1.3311476190476192</v>
      </c>
    </row>
    <row r="31" spans="2:25" s="5" customFormat="1" x14ac:dyDescent="0.25">
      <c r="B31" s="33" t="s">
        <v>12</v>
      </c>
      <c r="C31" s="32">
        <f t="shared" ref="C31:Y31" si="6">MAX(C9:C29)</f>
        <v>2846</v>
      </c>
      <c r="D31" s="31">
        <f t="shared" si="6"/>
        <v>2848</v>
      </c>
      <c r="E31" s="30">
        <f t="shared" si="6"/>
        <v>2847</v>
      </c>
      <c r="F31" s="32">
        <f t="shared" si="6"/>
        <v>2841</v>
      </c>
      <c r="G31" s="31">
        <f t="shared" si="6"/>
        <v>2841.5</v>
      </c>
      <c r="H31" s="30">
        <f t="shared" si="6"/>
        <v>2841.25</v>
      </c>
      <c r="I31" s="32">
        <f t="shared" si="6"/>
        <v>2798</v>
      </c>
      <c r="J31" s="31">
        <f t="shared" si="6"/>
        <v>2803</v>
      </c>
      <c r="K31" s="30">
        <f t="shared" si="6"/>
        <v>2800.5</v>
      </c>
      <c r="L31" s="32">
        <f t="shared" si="6"/>
        <v>2663</v>
      </c>
      <c r="M31" s="31">
        <f t="shared" si="6"/>
        <v>2668</v>
      </c>
      <c r="N31" s="30">
        <f t="shared" si="6"/>
        <v>2665.5</v>
      </c>
      <c r="O31" s="32">
        <f t="shared" si="6"/>
        <v>2538</v>
      </c>
      <c r="P31" s="31">
        <f t="shared" si="6"/>
        <v>2543</v>
      </c>
      <c r="Q31" s="30">
        <f t="shared" si="6"/>
        <v>2540.5</v>
      </c>
      <c r="R31" s="29">
        <f t="shared" si="6"/>
        <v>2848</v>
      </c>
      <c r="S31" s="28">
        <f t="shared" si="6"/>
        <v>1.3516999999999999</v>
      </c>
      <c r="T31" s="27">
        <f t="shared" si="6"/>
        <v>1.1343000000000001</v>
      </c>
      <c r="U31" s="26">
        <f t="shared" si="6"/>
        <v>115.15</v>
      </c>
      <c r="V31" s="25">
        <f t="shared" si="6"/>
        <v>2122.52</v>
      </c>
      <c r="W31" s="25">
        <f t="shared" si="6"/>
        <v>2126.59</v>
      </c>
      <c r="X31" s="25">
        <f t="shared" si="6"/>
        <v>2515.4566331036917</v>
      </c>
      <c r="Y31" s="24">
        <f t="shared" si="6"/>
        <v>1.3511</v>
      </c>
    </row>
    <row r="32" spans="2:25" s="5" customFormat="1" ht="13.8" thickBot="1" x14ac:dyDescent="0.3">
      <c r="B32" s="23" t="s">
        <v>13</v>
      </c>
      <c r="C32" s="22">
        <f t="shared" ref="C32:Y32" si="7">MIN(C9:C29)</f>
        <v>2596</v>
      </c>
      <c r="D32" s="21">
        <f t="shared" si="7"/>
        <v>2597</v>
      </c>
      <c r="E32" s="20">
        <f t="shared" si="7"/>
        <v>2596.5</v>
      </c>
      <c r="F32" s="22">
        <f t="shared" si="7"/>
        <v>2585</v>
      </c>
      <c r="G32" s="21">
        <f t="shared" si="7"/>
        <v>2586</v>
      </c>
      <c r="H32" s="20">
        <f t="shared" si="7"/>
        <v>2585.5</v>
      </c>
      <c r="I32" s="22">
        <f t="shared" si="7"/>
        <v>2578</v>
      </c>
      <c r="J32" s="21">
        <f t="shared" si="7"/>
        <v>2583</v>
      </c>
      <c r="K32" s="20">
        <f t="shared" si="7"/>
        <v>2580.5</v>
      </c>
      <c r="L32" s="22">
        <f t="shared" si="7"/>
        <v>2488</v>
      </c>
      <c r="M32" s="21">
        <f t="shared" si="7"/>
        <v>2493</v>
      </c>
      <c r="N32" s="20">
        <f t="shared" si="7"/>
        <v>2490.5</v>
      </c>
      <c r="O32" s="22">
        <f t="shared" si="7"/>
        <v>2338</v>
      </c>
      <c r="P32" s="21">
        <f t="shared" si="7"/>
        <v>2343</v>
      </c>
      <c r="Q32" s="20">
        <f t="shared" si="7"/>
        <v>2340.5</v>
      </c>
      <c r="R32" s="19">
        <f t="shared" si="7"/>
        <v>2597</v>
      </c>
      <c r="S32" s="18">
        <f t="shared" si="7"/>
        <v>1.3190999999999999</v>
      </c>
      <c r="T32" s="17">
        <f t="shared" si="7"/>
        <v>1.1253</v>
      </c>
      <c r="U32" s="16">
        <f t="shared" si="7"/>
        <v>112.83</v>
      </c>
      <c r="V32" s="15">
        <f t="shared" si="7"/>
        <v>1958.82</v>
      </c>
      <c r="W32" s="15">
        <f t="shared" si="7"/>
        <v>1947.73</v>
      </c>
      <c r="X32" s="15">
        <f t="shared" si="7"/>
        <v>2302.957846262841</v>
      </c>
      <c r="Y32" s="14">
        <f t="shared" si="7"/>
        <v>1.3194999999999999</v>
      </c>
    </row>
    <row r="34" spans="2:14" x14ac:dyDescent="0.25">
      <c r="B34" s="7" t="s">
        <v>14</v>
      </c>
      <c r="C34" s="9"/>
      <c r="D34" s="9"/>
      <c r="E34" s="8"/>
      <c r="F34" s="9"/>
      <c r="G34" s="9"/>
      <c r="H34" s="8"/>
      <c r="I34" s="9"/>
      <c r="J34" s="9"/>
      <c r="K34" s="8"/>
      <c r="L34" s="9"/>
      <c r="M34" s="9"/>
      <c r="N34" s="8"/>
    </row>
    <row r="35" spans="2:14" x14ac:dyDescent="0.25">
      <c r="B35" s="7" t="s">
        <v>15</v>
      </c>
      <c r="C35" s="9"/>
      <c r="D35" s="9"/>
      <c r="E35" s="8"/>
      <c r="F35" s="9"/>
      <c r="G35" s="9"/>
      <c r="H35" s="8"/>
      <c r="I35" s="9"/>
      <c r="J35" s="9"/>
      <c r="K35" s="8"/>
      <c r="L35" s="9"/>
      <c r="M35" s="9"/>
      <c r="N35" s="8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8.88671875" defaultRowHeight="13.2" x14ac:dyDescent="0.25"/>
  <cols>
    <col min="2" max="2" width="9.6640625" bestFit="1" customWidth="1"/>
    <col min="3" max="3" width="12.44140625" style="4" bestFit="1" customWidth="1"/>
    <col min="4" max="4" width="12" style="4" bestFit="1" customWidth="1"/>
    <col min="5" max="5" width="9.44140625" bestFit="1" customWidth="1"/>
    <col min="6" max="7" width="10.6640625" style="4" customWidth="1"/>
    <col min="8" max="8" width="10.6640625" customWidth="1"/>
    <col min="9" max="10" width="10.6640625" style="4" customWidth="1"/>
    <col min="11" max="11" width="10.6640625" customWidth="1"/>
    <col min="12" max="13" width="10.6640625" style="4" customWidth="1"/>
    <col min="14" max="14" width="10.6640625" customWidth="1"/>
    <col min="15" max="16" width="10.6640625" style="4" customWidth="1"/>
    <col min="17" max="17" width="10.6640625" customWidth="1"/>
    <col min="18" max="18" width="12.5546875" style="4" bestFit="1" customWidth="1"/>
    <col min="19" max="19" width="10" style="4" bestFit="1" customWidth="1"/>
    <col min="20" max="20" width="14.109375" bestFit="1" customWidth="1"/>
    <col min="21" max="21" width="12.5546875" style="4" bestFit="1" customWidth="1"/>
    <col min="22" max="22" width="10.5546875" bestFit="1" customWidth="1"/>
    <col min="23" max="23" width="11.33203125" bestFit="1" customWidth="1"/>
    <col min="24" max="24" width="14.109375" bestFit="1" customWidth="1"/>
    <col min="25" max="25" width="10.5546875" bestFit="1" customWidth="1"/>
  </cols>
  <sheetData>
    <row r="3" spans="1:25" ht="15.6" x14ac:dyDescent="0.3">
      <c r="B3" s="6" t="s">
        <v>19</v>
      </c>
    </row>
    <row r="4" spans="1:25" x14ac:dyDescent="0.25">
      <c r="B4" s="61" t="s">
        <v>27</v>
      </c>
    </row>
    <row r="6" spans="1:25" ht="13.8" thickBot="1" x14ac:dyDescent="0.3">
      <c r="B6" s="1">
        <v>44531</v>
      </c>
    </row>
    <row r="7" spans="1:25" ht="13.8" thickBot="1" x14ac:dyDescent="0.3">
      <c r="B7" s="60"/>
      <c r="C7" s="183" t="s">
        <v>0</v>
      </c>
      <c r="D7" s="184"/>
      <c r="E7" s="185"/>
      <c r="F7" s="183" t="s">
        <v>2</v>
      </c>
      <c r="G7" s="184"/>
      <c r="H7" s="185"/>
      <c r="I7" s="186" t="s">
        <v>24</v>
      </c>
      <c r="J7" s="187"/>
      <c r="K7" s="188"/>
      <c r="L7" s="186" t="s">
        <v>23</v>
      </c>
      <c r="M7" s="187"/>
      <c r="N7" s="188"/>
      <c r="O7" s="186" t="s">
        <v>22</v>
      </c>
      <c r="P7" s="187"/>
      <c r="Q7" s="188"/>
      <c r="R7" s="176" t="s">
        <v>4</v>
      </c>
      <c r="S7" s="178" t="s">
        <v>21</v>
      </c>
      <c r="T7" s="179"/>
      <c r="U7" s="180"/>
      <c r="V7" s="181" t="s">
        <v>5</v>
      </c>
      <c r="W7" s="182"/>
      <c r="X7" s="11" t="s">
        <v>18</v>
      </c>
      <c r="Y7" s="176" t="s">
        <v>20</v>
      </c>
    </row>
    <row r="8" spans="1:25" ht="13.8" thickBot="1" x14ac:dyDescent="0.3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57" t="s">
        <v>6</v>
      </c>
      <c r="M8" s="57" t="s">
        <v>7</v>
      </c>
      <c r="N8" s="58" t="s">
        <v>1</v>
      </c>
      <c r="O8" s="57" t="s">
        <v>6</v>
      </c>
      <c r="P8" s="57" t="s">
        <v>7</v>
      </c>
      <c r="Q8" s="58" t="s">
        <v>1</v>
      </c>
      <c r="R8" s="177"/>
      <c r="S8" s="56" t="s">
        <v>10</v>
      </c>
      <c r="T8" s="55" t="s">
        <v>16</v>
      </c>
      <c r="U8" s="12" t="s">
        <v>17</v>
      </c>
      <c r="V8" s="54" t="s">
        <v>8</v>
      </c>
      <c r="W8" s="54" t="s">
        <v>9</v>
      </c>
      <c r="X8" s="13" t="s">
        <v>8</v>
      </c>
      <c r="Y8" s="177" t="s">
        <v>20</v>
      </c>
    </row>
    <row r="9" spans="1:25" x14ac:dyDescent="0.25">
      <c r="B9" s="47">
        <v>44531</v>
      </c>
      <c r="C9" s="46">
        <v>3295</v>
      </c>
      <c r="D9" s="45">
        <v>3296</v>
      </c>
      <c r="E9" s="44">
        <f t="shared" ref="E9:E29" si="0">AVERAGE(C9:D9)</f>
        <v>3295.5</v>
      </c>
      <c r="F9" s="46">
        <v>3225</v>
      </c>
      <c r="G9" s="45">
        <v>3227</v>
      </c>
      <c r="H9" s="44">
        <f t="shared" ref="H9:H29" si="1">AVERAGE(F9:G9)</f>
        <v>3226</v>
      </c>
      <c r="I9" s="46">
        <v>3133</v>
      </c>
      <c r="J9" s="45">
        <v>3138</v>
      </c>
      <c r="K9" s="44">
        <f t="shared" ref="K9:K29" si="2">AVERAGE(I9:J9)</f>
        <v>3135.5</v>
      </c>
      <c r="L9" s="46">
        <v>2907</v>
      </c>
      <c r="M9" s="45">
        <v>2912</v>
      </c>
      <c r="N9" s="44">
        <f t="shared" ref="N9:N29" si="3">AVERAGE(L9:M9)</f>
        <v>2909.5</v>
      </c>
      <c r="O9" s="46">
        <v>2670</v>
      </c>
      <c r="P9" s="45">
        <v>2675</v>
      </c>
      <c r="Q9" s="44">
        <f t="shared" ref="Q9:Q29" si="4">AVERAGE(O9:P9)</f>
        <v>2672.5</v>
      </c>
      <c r="R9" s="52">
        <v>3296</v>
      </c>
      <c r="S9" s="51">
        <v>1.3317000000000001</v>
      </c>
      <c r="T9" s="53">
        <v>1.1314</v>
      </c>
      <c r="U9" s="50">
        <v>113.41</v>
      </c>
      <c r="V9" s="43">
        <v>2475.0300000000002</v>
      </c>
      <c r="W9" s="43">
        <v>2421.58</v>
      </c>
      <c r="X9" s="49">
        <f t="shared" ref="X9:X29" si="5">R9/T9</f>
        <v>2913.2048789110836</v>
      </c>
      <c r="Y9" s="48">
        <v>1.3326</v>
      </c>
    </row>
    <row r="10" spans="1:25" x14ac:dyDescent="0.25">
      <c r="B10" s="47">
        <v>44532</v>
      </c>
      <c r="C10" s="46">
        <v>3293.5</v>
      </c>
      <c r="D10" s="45">
        <v>3294</v>
      </c>
      <c r="E10" s="44">
        <f t="shared" si="0"/>
        <v>3293.75</v>
      </c>
      <c r="F10" s="46">
        <v>3214</v>
      </c>
      <c r="G10" s="45">
        <v>3215</v>
      </c>
      <c r="H10" s="44">
        <f t="shared" si="1"/>
        <v>3214.5</v>
      </c>
      <c r="I10" s="46">
        <v>3122</v>
      </c>
      <c r="J10" s="45">
        <v>3127</v>
      </c>
      <c r="K10" s="44">
        <f t="shared" si="2"/>
        <v>3124.5</v>
      </c>
      <c r="L10" s="46">
        <v>2895</v>
      </c>
      <c r="M10" s="45">
        <v>2900</v>
      </c>
      <c r="N10" s="44">
        <f t="shared" si="3"/>
        <v>2897.5</v>
      </c>
      <c r="O10" s="46">
        <v>2658</v>
      </c>
      <c r="P10" s="45">
        <v>2663</v>
      </c>
      <c r="Q10" s="44">
        <f t="shared" si="4"/>
        <v>2660.5</v>
      </c>
      <c r="R10" s="52">
        <v>3294</v>
      </c>
      <c r="S10" s="51">
        <v>1.3331999999999999</v>
      </c>
      <c r="T10" s="51">
        <v>1.1343000000000001</v>
      </c>
      <c r="U10" s="50">
        <v>112.83</v>
      </c>
      <c r="V10" s="43">
        <v>2470.75</v>
      </c>
      <c r="W10" s="43">
        <v>2410.23</v>
      </c>
      <c r="X10" s="49">
        <f t="shared" si="5"/>
        <v>2903.9936524728905</v>
      </c>
      <c r="Y10" s="48">
        <v>1.3339000000000001</v>
      </c>
    </row>
    <row r="11" spans="1:25" x14ac:dyDescent="0.25">
      <c r="B11" s="47">
        <v>44533</v>
      </c>
      <c r="C11" s="46">
        <v>3323.5</v>
      </c>
      <c r="D11" s="45">
        <v>3324</v>
      </c>
      <c r="E11" s="44">
        <f t="shared" si="0"/>
        <v>3323.75</v>
      </c>
      <c r="F11" s="46">
        <v>3190</v>
      </c>
      <c r="G11" s="45">
        <v>3190.5</v>
      </c>
      <c r="H11" s="44">
        <f t="shared" si="1"/>
        <v>3190.25</v>
      </c>
      <c r="I11" s="46">
        <v>3082</v>
      </c>
      <c r="J11" s="45">
        <v>3087</v>
      </c>
      <c r="K11" s="44">
        <f t="shared" si="2"/>
        <v>3084.5</v>
      </c>
      <c r="L11" s="46">
        <v>2862</v>
      </c>
      <c r="M11" s="45">
        <v>2867</v>
      </c>
      <c r="N11" s="44">
        <f t="shared" si="3"/>
        <v>2864.5</v>
      </c>
      <c r="O11" s="46">
        <v>2625</v>
      </c>
      <c r="P11" s="45">
        <v>2630</v>
      </c>
      <c r="Q11" s="44">
        <f t="shared" si="4"/>
        <v>2627.5</v>
      </c>
      <c r="R11" s="52">
        <v>3324</v>
      </c>
      <c r="S11" s="51">
        <v>1.3272999999999999</v>
      </c>
      <c r="T11" s="51">
        <v>1.1296999999999999</v>
      </c>
      <c r="U11" s="50">
        <v>113.33</v>
      </c>
      <c r="V11" s="43">
        <v>2504.33</v>
      </c>
      <c r="W11" s="43">
        <v>2402.67</v>
      </c>
      <c r="X11" s="49">
        <f t="shared" si="5"/>
        <v>2942.3740816145882</v>
      </c>
      <c r="Y11" s="48">
        <v>1.3279000000000001</v>
      </c>
    </row>
    <row r="12" spans="1:25" x14ac:dyDescent="0.25">
      <c r="B12" s="47">
        <v>44536</v>
      </c>
      <c r="C12" s="46">
        <v>3224</v>
      </c>
      <c r="D12" s="45">
        <v>3224.5</v>
      </c>
      <c r="E12" s="44">
        <f t="shared" si="0"/>
        <v>3224.25</v>
      </c>
      <c r="F12" s="46">
        <v>3140</v>
      </c>
      <c r="G12" s="45">
        <v>3142</v>
      </c>
      <c r="H12" s="44">
        <f t="shared" si="1"/>
        <v>3141</v>
      </c>
      <c r="I12" s="46">
        <v>3045</v>
      </c>
      <c r="J12" s="45">
        <v>3050</v>
      </c>
      <c r="K12" s="44">
        <f t="shared" si="2"/>
        <v>3047.5</v>
      </c>
      <c r="L12" s="46">
        <v>2815</v>
      </c>
      <c r="M12" s="45">
        <v>2820</v>
      </c>
      <c r="N12" s="44">
        <f t="shared" si="3"/>
        <v>2817.5</v>
      </c>
      <c r="O12" s="46">
        <v>2578</v>
      </c>
      <c r="P12" s="45">
        <v>2583</v>
      </c>
      <c r="Q12" s="44">
        <f t="shared" si="4"/>
        <v>2580.5</v>
      </c>
      <c r="R12" s="52">
        <v>3224.5</v>
      </c>
      <c r="S12" s="51">
        <v>1.327</v>
      </c>
      <c r="T12" s="51">
        <v>1.1292</v>
      </c>
      <c r="U12" s="50">
        <v>113.13</v>
      </c>
      <c r="V12" s="43">
        <v>2429.92</v>
      </c>
      <c r="W12" s="43">
        <v>2366.5</v>
      </c>
      <c r="X12" s="49">
        <f t="shared" si="5"/>
        <v>2855.5614594403119</v>
      </c>
      <c r="Y12" s="48">
        <v>1.3277000000000001</v>
      </c>
    </row>
    <row r="13" spans="1:25" x14ac:dyDescent="0.25">
      <c r="B13" s="47">
        <v>44537</v>
      </c>
      <c r="C13" s="46">
        <v>3286.5</v>
      </c>
      <c r="D13" s="45">
        <v>3287.5</v>
      </c>
      <c r="E13" s="44">
        <f t="shared" si="0"/>
        <v>3287</v>
      </c>
      <c r="F13" s="46">
        <v>3221.5</v>
      </c>
      <c r="G13" s="45">
        <v>3222</v>
      </c>
      <c r="H13" s="44">
        <f t="shared" si="1"/>
        <v>3221.75</v>
      </c>
      <c r="I13" s="46">
        <v>3120</v>
      </c>
      <c r="J13" s="45">
        <v>3125</v>
      </c>
      <c r="K13" s="44">
        <f t="shared" si="2"/>
        <v>3122.5</v>
      </c>
      <c r="L13" s="46">
        <v>2885</v>
      </c>
      <c r="M13" s="45">
        <v>2890</v>
      </c>
      <c r="N13" s="44">
        <f t="shared" si="3"/>
        <v>2887.5</v>
      </c>
      <c r="O13" s="46">
        <v>2650</v>
      </c>
      <c r="P13" s="45">
        <v>2655</v>
      </c>
      <c r="Q13" s="44">
        <f t="shared" si="4"/>
        <v>2652.5</v>
      </c>
      <c r="R13" s="52">
        <v>3287.5</v>
      </c>
      <c r="S13" s="51">
        <v>1.3253999999999999</v>
      </c>
      <c r="T13" s="51">
        <v>1.1253</v>
      </c>
      <c r="U13" s="50">
        <v>113.53</v>
      </c>
      <c r="V13" s="43">
        <v>2480.38</v>
      </c>
      <c r="W13" s="43">
        <v>2429.6799999999998</v>
      </c>
      <c r="X13" s="49">
        <f t="shared" si="5"/>
        <v>2921.443170710033</v>
      </c>
      <c r="Y13" s="48">
        <v>1.3261000000000001</v>
      </c>
    </row>
    <row r="14" spans="1:25" x14ac:dyDescent="0.25">
      <c r="B14" s="47">
        <v>44538</v>
      </c>
      <c r="C14" s="46">
        <v>3333</v>
      </c>
      <c r="D14" s="45">
        <v>3334</v>
      </c>
      <c r="E14" s="44">
        <f t="shared" si="0"/>
        <v>3333.5</v>
      </c>
      <c r="F14" s="46">
        <v>3262</v>
      </c>
      <c r="G14" s="45">
        <v>3263</v>
      </c>
      <c r="H14" s="44">
        <f t="shared" si="1"/>
        <v>3262.5</v>
      </c>
      <c r="I14" s="46">
        <v>3155</v>
      </c>
      <c r="J14" s="45">
        <v>3160</v>
      </c>
      <c r="K14" s="44">
        <f t="shared" si="2"/>
        <v>3157.5</v>
      </c>
      <c r="L14" s="46">
        <v>2905</v>
      </c>
      <c r="M14" s="45">
        <v>2910</v>
      </c>
      <c r="N14" s="44">
        <f t="shared" si="3"/>
        <v>2907.5</v>
      </c>
      <c r="O14" s="46">
        <v>2660</v>
      </c>
      <c r="P14" s="45">
        <v>2665</v>
      </c>
      <c r="Q14" s="44">
        <f t="shared" si="4"/>
        <v>2662.5</v>
      </c>
      <c r="R14" s="52">
        <v>3334</v>
      </c>
      <c r="S14" s="51">
        <v>1.3193999999999999</v>
      </c>
      <c r="T14" s="51">
        <v>1.1292</v>
      </c>
      <c r="U14" s="50">
        <v>113.76</v>
      </c>
      <c r="V14" s="43">
        <v>2526.91</v>
      </c>
      <c r="W14" s="43">
        <v>2471.7800000000002</v>
      </c>
      <c r="X14" s="49">
        <f t="shared" si="5"/>
        <v>2952.5327665603968</v>
      </c>
      <c r="Y14" s="48">
        <v>1.3201000000000001</v>
      </c>
    </row>
    <row r="15" spans="1:25" x14ac:dyDescent="0.25">
      <c r="B15" s="47">
        <v>44539</v>
      </c>
      <c r="C15" s="46">
        <v>3349</v>
      </c>
      <c r="D15" s="45">
        <v>3351</v>
      </c>
      <c r="E15" s="44">
        <f t="shared" si="0"/>
        <v>3350</v>
      </c>
      <c r="F15" s="46">
        <v>3321</v>
      </c>
      <c r="G15" s="45">
        <v>3321.5</v>
      </c>
      <c r="H15" s="44">
        <f t="shared" si="1"/>
        <v>3321.25</v>
      </c>
      <c r="I15" s="46">
        <v>3183</v>
      </c>
      <c r="J15" s="45">
        <v>3188</v>
      </c>
      <c r="K15" s="44">
        <f t="shared" si="2"/>
        <v>3185.5</v>
      </c>
      <c r="L15" s="46">
        <v>2923</v>
      </c>
      <c r="M15" s="45">
        <v>2928</v>
      </c>
      <c r="N15" s="44">
        <f t="shared" si="3"/>
        <v>2925.5</v>
      </c>
      <c r="O15" s="46">
        <v>2678</v>
      </c>
      <c r="P15" s="45">
        <v>2683</v>
      </c>
      <c r="Q15" s="44">
        <f t="shared" si="4"/>
        <v>2680.5</v>
      </c>
      <c r="R15" s="52">
        <v>3351</v>
      </c>
      <c r="S15" s="51">
        <v>1.3190999999999999</v>
      </c>
      <c r="T15" s="51">
        <v>1.131</v>
      </c>
      <c r="U15" s="50">
        <v>113.44</v>
      </c>
      <c r="V15" s="43">
        <v>2540.37</v>
      </c>
      <c r="W15" s="43">
        <v>2517.2399999999998</v>
      </c>
      <c r="X15" s="49">
        <f t="shared" si="5"/>
        <v>2962.8647214854113</v>
      </c>
      <c r="Y15" s="48">
        <v>1.3194999999999999</v>
      </c>
    </row>
    <row r="16" spans="1:25" x14ac:dyDescent="0.25">
      <c r="B16" s="47">
        <v>44540</v>
      </c>
      <c r="C16" s="46">
        <v>3331</v>
      </c>
      <c r="D16" s="45">
        <v>3332</v>
      </c>
      <c r="E16" s="44">
        <f t="shared" si="0"/>
        <v>3331.5</v>
      </c>
      <c r="F16" s="46">
        <v>3297</v>
      </c>
      <c r="G16" s="45">
        <v>3299</v>
      </c>
      <c r="H16" s="44">
        <f t="shared" si="1"/>
        <v>3298</v>
      </c>
      <c r="I16" s="46">
        <v>3168</v>
      </c>
      <c r="J16" s="45">
        <v>3173</v>
      </c>
      <c r="K16" s="44">
        <f t="shared" si="2"/>
        <v>3170.5</v>
      </c>
      <c r="L16" s="46">
        <v>2918</v>
      </c>
      <c r="M16" s="45">
        <v>2923</v>
      </c>
      <c r="N16" s="44">
        <f t="shared" si="3"/>
        <v>2920.5</v>
      </c>
      <c r="O16" s="46">
        <v>2673</v>
      </c>
      <c r="P16" s="45">
        <v>2678</v>
      </c>
      <c r="Q16" s="44">
        <f t="shared" si="4"/>
        <v>2675.5</v>
      </c>
      <c r="R16" s="52">
        <v>3332</v>
      </c>
      <c r="S16" s="51">
        <v>1.321</v>
      </c>
      <c r="T16" s="51">
        <v>1.1278999999999999</v>
      </c>
      <c r="U16" s="50">
        <v>113.69</v>
      </c>
      <c r="V16" s="43">
        <v>2522.33</v>
      </c>
      <c r="W16" s="43">
        <v>2496.41</v>
      </c>
      <c r="X16" s="49">
        <f t="shared" si="5"/>
        <v>2954.162603067648</v>
      </c>
      <c r="Y16" s="48">
        <v>1.3214999999999999</v>
      </c>
    </row>
    <row r="17" spans="2:25" x14ac:dyDescent="0.25">
      <c r="B17" s="47">
        <v>44543</v>
      </c>
      <c r="C17" s="46">
        <v>3363</v>
      </c>
      <c r="D17" s="45">
        <v>3364</v>
      </c>
      <c r="E17" s="44">
        <f t="shared" si="0"/>
        <v>3363.5</v>
      </c>
      <c r="F17" s="46">
        <v>3355</v>
      </c>
      <c r="G17" s="45">
        <v>3356</v>
      </c>
      <c r="H17" s="44">
        <f t="shared" si="1"/>
        <v>3355.5</v>
      </c>
      <c r="I17" s="46">
        <v>3230</v>
      </c>
      <c r="J17" s="45">
        <v>3235</v>
      </c>
      <c r="K17" s="44">
        <f t="shared" si="2"/>
        <v>3232.5</v>
      </c>
      <c r="L17" s="46">
        <v>2985</v>
      </c>
      <c r="M17" s="45">
        <v>2990</v>
      </c>
      <c r="N17" s="44">
        <f t="shared" si="3"/>
        <v>2987.5</v>
      </c>
      <c r="O17" s="46">
        <v>2740</v>
      </c>
      <c r="P17" s="45">
        <v>2745</v>
      </c>
      <c r="Q17" s="44">
        <f t="shared" si="4"/>
        <v>2742.5</v>
      </c>
      <c r="R17" s="52">
        <v>3364</v>
      </c>
      <c r="S17" s="51">
        <v>1.3248</v>
      </c>
      <c r="T17" s="51">
        <v>1.1276999999999999</v>
      </c>
      <c r="U17" s="50">
        <v>113.62</v>
      </c>
      <c r="V17" s="43">
        <v>2539.25</v>
      </c>
      <c r="W17" s="43">
        <v>2532.0700000000002</v>
      </c>
      <c r="X17" s="49">
        <f t="shared" si="5"/>
        <v>2983.062871331028</v>
      </c>
      <c r="Y17" s="48">
        <v>1.3253999999999999</v>
      </c>
    </row>
    <row r="18" spans="2:25" x14ac:dyDescent="0.25">
      <c r="B18" s="47">
        <v>44544</v>
      </c>
      <c r="C18" s="46">
        <v>3340</v>
      </c>
      <c r="D18" s="45">
        <v>3342</v>
      </c>
      <c r="E18" s="44">
        <f t="shared" si="0"/>
        <v>3341</v>
      </c>
      <c r="F18" s="46">
        <v>3328</v>
      </c>
      <c r="G18" s="45">
        <v>3330</v>
      </c>
      <c r="H18" s="44">
        <f t="shared" si="1"/>
        <v>3329</v>
      </c>
      <c r="I18" s="46">
        <v>3210</v>
      </c>
      <c r="J18" s="45">
        <v>3215</v>
      </c>
      <c r="K18" s="44">
        <f t="shared" si="2"/>
        <v>3212.5</v>
      </c>
      <c r="L18" s="46">
        <v>2965</v>
      </c>
      <c r="M18" s="45">
        <v>2970</v>
      </c>
      <c r="N18" s="44">
        <f t="shared" si="3"/>
        <v>2967.5</v>
      </c>
      <c r="O18" s="46">
        <v>2720</v>
      </c>
      <c r="P18" s="45">
        <v>2725</v>
      </c>
      <c r="Q18" s="44">
        <f t="shared" si="4"/>
        <v>2722.5</v>
      </c>
      <c r="R18" s="52">
        <v>3342</v>
      </c>
      <c r="S18" s="51">
        <v>1.3252999999999999</v>
      </c>
      <c r="T18" s="51">
        <v>1.131</v>
      </c>
      <c r="U18" s="50">
        <v>113.55</v>
      </c>
      <c r="V18" s="43">
        <v>2521.69</v>
      </c>
      <c r="W18" s="43">
        <v>2511.5</v>
      </c>
      <c r="X18" s="49">
        <f t="shared" si="5"/>
        <v>2954.9071618037137</v>
      </c>
      <c r="Y18" s="48">
        <v>1.3259000000000001</v>
      </c>
    </row>
    <row r="19" spans="2:25" x14ac:dyDescent="0.25">
      <c r="B19" s="47">
        <v>44545</v>
      </c>
      <c r="C19" s="46">
        <v>3268</v>
      </c>
      <c r="D19" s="45">
        <v>3270</v>
      </c>
      <c r="E19" s="44">
        <f t="shared" si="0"/>
        <v>3269</v>
      </c>
      <c r="F19" s="46">
        <v>3254</v>
      </c>
      <c r="G19" s="45">
        <v>3256</v>
      </c>
      <c r="H19" s="44">
        <f t="shared" si="1"/>
        <v>3255</v>
      </c>
      <c r="I19" s="46">
        <v>3130</v>
      </c>
      <c r="J19" s="45">
        <v>3135</v>
      </c>
      <c r="K19" s="44">
        <f t="shared" si="2"/>
        <v>3132.5</v>
      </c>
      <c r="L19" s="46">
        <v>2880</v>
      </c>
      <c r="M19" s="45">
        <v>2885</v>
      </c>
      <c r="N19" s="44">
        <f t="shared" si="3"/>
        <v>2882.5</v>
      </c>
      <c r="O19" s="46">
        <v>2663</v>
      </c>
      <c r="P19" s="45">
        <v>2668</v>
      </c>
      <c r="Q19" s="44">
        <f t="shared" si="4"/>
        <v>2665.5</v>
      </c>
      <c r="R19" s="52">
        <v>3270</v>
      </c>
      <c r="S19" s="51">
        <v>1.3258000000000001</v>
      </c>
      <c r="T19" s="51">
        <v>1.1263000000000001</v>
      </c>
      <c r="U19" s="50">
        <v>113.89</v>
      </c>
      <c r="V19" s="43">
        <v>2466.44</v>
      </c>
      <c r="W19" s="43">
        <v>2455.13</v>
      </c>
      <c r="X19" s="49">
        <f t="shared" si="5"/>
        <v>2903.3117286690931</v>
      </c>
      <c r="Y19" s="48">
        <v>1.3262</v>
      </c>
    </row>
    <row r="20" spans="2:25" x14ac:dyDescent="0.25">
      <c r="B20" s="47">
        <v>44546</v>
      </c>
      <c r="C20" s="46">
        <v>3394</v>
      </c>
      <c r="D20" s="45">
        <v>3395</v>
      </c>
      <c r="E20" s="44">
        <f t="shared" si="0"/>
        <v>3394.5</v>
      </c>
      <c r="F20" s="46">
        <v>3355</v>
      </c>
      <c r="G20" s="45">
        <v>3357</v>
      </c>
      <c r="H20" s="44">
        <f t="shared" si="1"/>
        <v>3356</v>
      </c>
      <c r="I20" s="46">
        <v>3163</v>
      </c>
      <c r="J20" s="45">
        <v>3168</v>
      </c>
      <c r="K20" s="44">
        <f t="shared" si="2"/>
        <v>3165.5</v>
      </c>
      <c r="L20" s="46">
        <v>2923</v>
      </c>
      <c r="M20" s="45">
        <v>2928</v>
      </c>
      <c r="N20" s="44">
        <f t="shared" si="3"/>
        <v>2925.5</v>
      </c>
      <c r="O20" s="46">
        <v>2705</v>
      </c>
      <c r="P20" s="45">
        <v>2710</v>
      </c>
      <c r="Q20" s="44">
        <f t="shared" si="4"/>
        <v>2707.5</v>
      </c>
      <c r="R20" s="52">
        <v>3395</v>
      </c>
      <c r="S20" s="51">
        <v>1.3351999999999999</v>
      </c>
      <c r="T20" s="51">
        <v>1.1328</v>
      </c>
      <c r="U20" s="50">
        <v>114.17</v>
      </c>
      <c r="V20" s="43">
        <v>2542.69</v>
      </c>
      <c r="W20" s="43">
        <v>2513.85</v>
      </c>
      <c r="X20" s="49">
        <f t="shared" si="5"/>
        <v>2996.9985875706216</v>
      </c>
      <c r="Y20" s="48">
        <v>1.3353999999999999</v>
      </c>
    </row>
    <row r="21" spans="2:25" x14ac:dyDescent="0.25">
      <c r="B21" s="47">
        <v>44547</v>
      </c>
      <c r="C21" s="46">
        <v>3428</v>
      </c>
      <c r="D21" s="45">
        <v>3430</v>
      </c>
      <c r="E21" s="44">
        <f t="shared" si="0"/>
        <v>3429</v>
      </c>
      <c r="F21" s="46">
        <v>3393</v>
      </c>
      <c r="G21" s="45">
        <v>3395</v>
      </c>
      <c r="H21" s="44">
        <f t="shared" si="1"/>
        <v>3394</v>
      </c>
      <c r="I21" s="46">
        <v>3182</v>
      </c>
      <c r="J21" s="45">
        <v>3187</v>
      </c>
      <c r="K21" s="44">
        <f t="shared" si="2"/>
        <v>3184.5</v>
      </c>
      <c r="L21" s="46">
        <v>2892</v>
      </c>
      <c r="M21" s="45">
        <v>2897</v>
      </c>
      <c r="N21" s="44">
        <f t="shared" si="3"/>
        <v>2894.5</v>
      </c>
      <c r="O21" s="46">
        <v>2667</v>
      </c>
      <c r="P21" s="45">
        <v>2672</v>
      </c>
      <c r="Q21" s="44">
        <f t="shared" si="4"/>
        <v>2669.5</v>
      </c>
      <c r="R21" s="52">
        <v>3430</v>
      </c>
      <c r="S21" s="51">
        <v>1.3297000000000001</v>
      </c>
      <c r="T21" s="51">
        <v>1.1331</v>
      </c>
      <c r="U21" s="50">
        <v>113.24</v>
      </c>
      <c r="V21" s="43">
        <v>2579.5300000000002</v>
      </c>
      <c r="W21" s="43">
        <v>2553.02</v>
      </c>
      <c r="X21" s="49">
        <f t="shared" si="5"/>
        <v>3027.0938134321773</v>
      </c>
      <c r="Y21" s="48">
        <v>1.3298000000000001</v>
      </c>
    </row>
    <row r="22" spans="2:25" x14ac:dyDescent="0.25">
      <c r="B22" s="47">
        <v>44550</v>
      </c>
      <c r="C22" s="46">
        <v>3400</v>
      </c>
      <c r="D22" s="45">
        <v>3400.5</v>
      </c>
      <c r="E22" s="44">
        <f t="shared" si="0"/>
        <v>3400.25</v>
      </c>
      <c r="F22" s="46">
        <v>3355</v>
      </c>
      <c r="G22" s="45">
        <v>3356</v>
      </c>
      <c r="H22" s="44">
        <f t="shared" si="1"/>
        <v>3355.5</v>
      </c>
      <c r="I22" s="46">
        <v>3158</v>
      </c>
      <c r="J22" s="45">
        <v>3163</v>
      </c>
      <c r="K22" s="44">
        <f t="shared" si="2"/>
        <v>3160.5</v>
      </c>
      <c r="L22" s="46">
        <v>2883</v>
      </c>
      <c r="M22" s="45">
        <v>2888</v>
      </c>
      <c r="N22" s="44">
        <f t="shared" si="3"/>
        <v>2885.5</v>
      </c>
      <c r="O22" s="46">
        <v>2658</v>
      </c>
      <c r="P22" s="45">
        <v>2663</v>
      </c>
      <c r="Q22" s="44">
        <f t="shared" si="4"/>
        <v>2660.5</v>
      </c>
      <c r="R22" s="52">
        <v>3400.5</v>
      </c>
      <c r="S22" s="51">
        <v>1.3216000000000001</v>
      </c>
      <c r="T22" s="51">
        <v>1.1269</v>
      </c>
      <c r="U22" s="50">
        <v>113.53</v>
      </c>
      <c r="V22" s="43">
        <v>2573.02</v>
      </c>
      <c r="W22" s="43">
        <v>2539.54</v>
      </c>
      <c r="X22" s="49">
        <f t="shared" si="5"/>
        <v>3017.5703256721981</v>
      </c>
      <c r="Y22" s="48">
        <v>1.3214999999999999</v>
      </c>
    </row>
    <row r="23" spans="2:25" x14ac:dyDescent="0.25">
      <c r="B23" s="47">
        <v>44551</v>
      </c>
      <c r="C23" s="46">
        <v>3444.5</v>
      </c>
      <c r="D23" s="45">
        <v>3445</v>
      </c>
      <c r="E23" s="44">
        <f t="shared" si="0"/>
        <v>3444.75</v>
      </c>
      <c r="F23" s="46">
        <v>3419</v>
      </c>
      <c r="G23" s="45">
        <v>3421</v>
      </c>
      <c r="H23" s="44">
        <f t="shared" si="1"/>
        <v>3420</v>
      </c>
      <c r="I23" s="46">
        <v>3250</v>
      </c>
      <c r="J23" s="45">
        <v>3255</v>
      </c>
      <c r="K23" s="44">
        <f t="shared" si="2"/>
        <v>3252.5</v>
      </c>
      <c r="L23" s="46">
        <v>2980</v>
      </c>
      <c r="M23" s="45">
        <v>2985</v>
      </c>
      <c r="N23" s="44">
        <f t="shared" si="3"/>
        <v>2982.5</v>
      </c>
      <c r="O23" s="46">
        <v>2755</v>
      </c>
      <c r="P23" s="45">
        <v>2760</v>
      </c>
      <c r="Q23" s="44">
        <f t="shared" si="4"/>
        <v>2757.5</v>
      </c>
      <c r="R23" s="52">
        <v>3445</v>
      </c>
      <c r="S23" s="51">
        <v>1.3253999999999999</v>
      </c>
      <c r="T23" s="51">
        <v>1.1294999999999999</v>
      </c>
      <c r="U23" s="50">
        <v>113.72</v>
      </c>
      <c r="V23" s="43">
        <v>2599.2199999999998</v>
      </c>
      <c r="W23" s="43">
        <v>2581.69</v>
      </c>
      <c r="X23" s="49">
        <f t="shared" si="5"/>
        <v>3050.0221336874724</v>
      </c>
      <c r="Y23" s="48">
        <v>1.3250999999999999</v>
      </c>
    </row>
    <row r="24" spans="2:25" x14ac:dyDescent="0.25">
      <c r="B24" s="47">
        <v>44552</v>
      </c>
      <c r="C24" s="46">
        <v>3543</v>
      </c>
      <c r="D24" s="45">
        <v>3545</v>
      </c>
      <c r="E24" s="44">
        <f t="shared" si="0"/>
        <v>3544</v>
      </c>
      <c r="F24" s="46">
        <v>3508</v>
      </c>
      <c r="G24" s="45">
        <v>3510</v>
      </c>
      <c r="H24" s="44">
        <f t="shared" si="1"/>
        <v>3509</v>
      </c>
      <c r="I24" s="46">
        <v>3293</v>
      </c>
      <c r="J24" s="45">
        <v>3298</v>
      </c>
      <c r="K24" s="44">
        <f t="shared" si="2"/>
        <v>3295.5</v>
      </c>
      <c r="L24" s="46">
        <v>2995</v>
      </c>
      <c r="M24" s="45">
        <v>3000</v>
      </c>
      <c r="N24" s="44">
        <f t="shared" si="3"/>
        <v>2997.5</v>
      </c>
      <c r="O24" s="46">
        <v>2760</v>
      </c>
      <c r="P24" s="45">
        <v>2765</v>
      </c>
      <c r="Q24" s="44">
        <f t="shared" si="4"/>
        <v>2762.5</v>
      </c>
      <c r="R24" s="52">
        <v>3545</v>
      </c>
      <c r="S24" s="51">
        <v>1.3306</v>
      </c>
      <c r="T24" s="51">
        <v>1.1304000000000001</v>
      </c>
      <c r="U24" s="50">
        <v>114.23</v>
      </c>
      <c r="V24" s="43">
        <v>2664.21</v>
      </c>
      <c r="W24" s="43">
        <v>2638.5</v>
      </c>
      <c r="X24" s="49">
        <f t="shared" si="5"/>
        <v>3136.0580325548476</v>
      </c>
      <c r="Y24" s="48">
        <v>1.3303</v>
      </c>
    </row>
    <row r="25" spans="2:25" x14ac:dyDescent="0.25">
      <c r="B25" s="47">
        <v>44553</v>
      </c>
      <c r="C25" s="46">
        <v>3568.5</v>
      </c>
      <c r="D25" s="45">
        <v>3569</v>
      </c>
      <c r="E25" s="44">
        <f t="shared" si="0"/>
        <v>3568.75</v>
      </c>
      <c r="F25" s="46">
        <v>3510</v>
      </c>
      <c r="G25" s="45">
        <v>3512</v>
      </c>
      <c r="H25" s="44">
        <f t="shared" si="1"/>
        <v>3511</v>
      </c>
      <c r="I25" s="46">
        <v>3283</v>
      </c>
      <c r="J25" s="45">
        <v>3288</v>
      </c>
      <c r="K25" s="44">
        <f t="shared" si="2"/>
        <v>3285.5</v>
      </c>
      <c r="L25" s="46">
        <v>2993</v>
      </c>
      <c r="M25" s="45">
        <v>2998</v>
      </c>
      <c r="N25" s="44">
        <f t="shared" si="3"/>
        <v>2995.5</v>
      </c>
      <c r="O25" s="46">
        <v>2713</v>
      </c>
      <c r="P25" s="45">
        <v>2718</v>
      </c>
      <c r="Q25" s="44">
        <f t="shared" si="4"/>
        <v>2715.5</v>
      </c>
      <c r="R25" s="52">
        <v>3569</v>
      </c>
      <c r="S25" s="51">
        <v>1.3429</v>
      </c>
      <c r="T25" s="51">
        <v>1.1307</v>
      </c>
      <c r="U25" s="50">
        <v>114.36</v>
      </c>
      <c r="V25" s="43">
        <v>2657.68</v>
      </c>
      <c r="W25" s="43">
        <v>2615.8200000000002</v>
      </c>
      <c r="X25" s="49">
        <f t="shared" si="5"/>
        <v>3156.4517555496595</v>
      </c>
      <c r="Y25" s="48">
        <v>1.3426</v>
      </c>
    </row>
    <row r="26" spans="2:25" x14ac:dyDescent="0.25">
      <c r="B26" s="47">
        <v>44554</v>
      </c>
      <c r="C26" s="46">
        <v>3579</v>
      </c>
      <c r="D26" s="45">
        <v>3581</v>
      </c>
      <c r="E26" s="44">
        <f t="shared" si="0"/>
        <v>3580</v>
      </c>
      <c r="F26" s="46">
        <v>3533</v>
      </c>
      <c r="G26" s="45">
        <v>3535</v>
      </c>
      <c r="H26" s="44">
        <f t="shared" si="1"/>
        <v>3534</v>
      </c>
      <c r="I26" s="46">
        <v>3330</v>
      </c>
      <c r="J26" s="45">
        <v>3335</v>
      </c>
      <c r="K26" s="44">
        <f t="shared" si="2"/>
        <v>3332.5</v>
      </c>
      <c r="L26" s="46">
        <v>3045</v>
      </c>
      <c r="M26" s="45">
        <v>3050</v>
      </c>
      <c r="N26" s="44">
        <f t="shared" si="3"/>
        <v>3047.5</v>
      </c>
      <c r="O26" s="46">
        <v>2765</v>
      </c>
      <c r="P26" s="45">
        <v>2770</v>
      </c>
      <c r="Q26" s="44">
        <f t="shared" si="4"/>
        <v>2767.5</v>
      </c>
      <c r="R26" s="52">
        <v>3581</v>
      </c>
      <c r="S26" s="51">
        <v>1.3418000000000001</v>
      </c>
      <c r="T26" s="51">
        <v>1.1322000000000001</v>
      </c>
      <c r="U26" s="50">
        <v>114.4</v>
      </c>
      <c r="V26" s="43">
        <v>2668.8</v>
      </c>
      <c r="W26" s="43">
        <v>2635.11</v>
      </c>
      <c r="X26" s="49">
        <f t="shared" si="5"/>
        <v>3162.8687511040448</v>
      </c>
      <c r="Y26" s="48">
        <v>1.3414999999999999</v>
      </c>
    </row>
    <row r="27" spans="2:25" x14ac:dyDescent="0.25">
      <c r="B27" s="47">
        <v>44559</v>
      </c>
      <c r="C27" s="46">
        <v>3549</v>
      </c>
      <c r="D27" s="45">
        <v>3550</v>
      </c>
      <c r="E27" s="44">
        <f t="shared" si="0"/>
        <v>3549.5</v>
      </c>
      <c r="F27" s="46">
        <v>3490</v>
      </c>
      <c r="G27" s="45">
        <v>3491</v>
      </c>
      <c r="H27" s="44">
        <f t="shared" si="1"/>
        <v>3490.5</v>
      </c>
      <c r="I27" s="46">
        <v>3297</v>
      </c>
      <c r="J27" s="45">
        <v>3302</v>
      </c>
      <c r="K27" s="44">
        <f t="shared" si="2"/>
        <v>3299.5</v>
      </c>
      <c r="L27" s="46">
        <v>3017</v>
      </c>
      <c r="M27" s="45">
        <v>3022</v>
      </c>
      <c r="N27" s="44">
        <f t="shared" si="3"/>
        <v>3019.5</v>
      </c>
      <c r="O27" s="46">
        <v>2737</v>
      </c>
      <c r="P27" s="45">
        <v>2742</v>
      </c>
      <c r="Q27" s="44">
        <f t="shared" si="4"/>
        <v>2739.5</v>
      </c>
      <c r="R27" s="52">
        <v>3550</v>
      </c>
      <c r="S27" s="51">
        <v>1.3427</v>
      </c>
      <c r="T27" s="51">
        <v>1.1296999999999999</v>
      </c>
      <c r="U27" s="50">
        <v>114.95</v>
      </c>
      <c r="V27" s="43">
        <v>2643.93</v>
      </c>
      <c r="W27" s="43">
        <v>2600.7600000000002</v>
      </c>
      <c r="X27" s="49">
        <f t="shared" si="5"/>
        <v>3142.4271930601049</v>
      </c>
      <c r="Y27" s="48">
        <v>1.3423</v>
      </c>
    </row>
    <row r="28" spans="2:25" x14ac:dyDescent="0.25">
      <c r="B28" s="47">
        <v>44560</v>
      </c>
      <c r="C28" s="46">
        <v>3600</v>
      </c>
      <c r="D28" s="45">
        <v>3601</v>
      </c>
      <c r="E28" s="44">
        <f t="shared" si="0"/>
        <v>3600.5</v>
      </c>
      <c r="F28" s="46">
        <v>3525</v>
      </c>
      <c r="G28" s="45">
        <v>3530</v>
      </c>
      <c r="H28" s="44">
        <f t="shared" si="1"/>
        <v>3527.5</v>
      </c>
      <c r="I28" s="46">
        <v>3342</v>
      </c>
      <c r="J28" s="45">
        <v>3347</v>
      </c>
      <c r="K28" s="44">
        <f t="shared" si="2"/>
        <v>3344.5</v>
      </c>
      <c r="L28" s="46">
        <v>3072</v>
      </c>
      <c r="M28" s="45">
        <v>3077</v>
      </c>
      <c r="N28" s="44">
        <f t="shared" si="3"/>
        <v>3074.5</v>
      </c>
      <c r="O28" s="46">
        <v>2792</v>
      </c>
      <c r="P28" s="45">
        <v>2797</v>
      </c>
      <c r="Q28" s="44">
        <f t="shared" si="4"/>
        <v>2794.5</v>
      </c>
      <c r="R28" s="52">
        <v>3601</v>
      </c>
      <c r="S28" s="51">
        <v>1.3516999999999999</v>
      </c>
      <c r="T28" s="51">
        <v>1.1343000000000001</v>
      </c>
      <c r="U28" s="50">
        <v>115.04</v>
      </c>
      <c r="V28" s="43">
        <v>2664.05</v>
      </c>
      <c r="W28" s="43">
        <v>2612.69</v>
      </c>
      <c r="X28" s="49">
        <f t="shared" si="5"/>
        <v>3174.6451556025741</v>
      </c>
      <c r="Y28" s="48">
        <v>1.3511</v>
      </c>
    </row>
    <row r="29" spans="2:25" x14ac:dyDescent="0.25">
      <c r="B29" s="47">
        <v>44561</v>
      </c>
      <c r="C29" s="46">
        <v>3629.5</v>
      </c>
      <c r="D29" s="45">
        <v>3630</v>
      </c>
      <c r="E29" s="44">
        <f t="shared" si="0"/>
        <v>3629.75</v>
      </c>
      <c r="F29" s="46">
        <v>3538</v>
      </c>
      <c r="G29" s="45">
        <v>3539</v>
      </c>
      <c r="H29" s="44">
        <f t="shared" si="1"/>
        <v>3538.5</v>
      </c>
      <c r="I29" s="46">
        <v>3360</v>
      </c>
      <c r="J29" s="45">
        <v>3365</v>
      </c>
      <c r="K29" s="44">
        <f t="shared" si="2"/>
        <v>3362.5</v>
      </c>
      <c r="L29" s="46">
        <v>3090</v>
      </c>
      <c r="M29" s="45">
        <v>3095</v>
      </c>
      <c r="N29" s="44">
        <f t="shared" si="3"/>
        <v>3092.5</v>
      </c>
      <c r="O29" s="46">
        <v>2810</v>
      </c>
      <c r="P29" s="45">
        <v>2815</v>
      </c>
      <c r="Q29" s="44">
        <f t="shared" si="4"/>
        <v>2812.5</v>
      </c>
      <c r="R29" s="52">
        <v>3630</v>
      </c>
      <c r="S29" s="51">
        <v>1.3483000000000001</v>
      </c>
      <c r="T29" s="51">
        <v>1.1325000000000001</v>
      </c>
      <c r="U29" s="50">
        <v>115.15</v>
      </c>
      <c r="V29" s="43">
        <v>2692.28</v>
      </c>
      <c r="W29" s="43">
        <v>2625.96</v>
      </c>
      <c r="X29" s="49">
        <f t="shared" si="5"/>
        <v>3205.298013245033</v>
      </c>
      <c r="Y29" s="48">
        <v>1.3476999999999999</v>
      </c>
    </row>
    <row r="30" spans="2:25" s="10" customFormat="1" x14ac:dyDescent="0.25">
      <c r="B30" s="42" t="s">
        <v>11</v>
      </c>
      <c r="C30" s="41">
        <f>ROUND(AVERAGE(C9:C29),2)</f>
        <v>3406.76</v>
      </c>
      <c r="D30" s="40">
        <f>ROUND(AVERAGE(D9:D29),2)</f>
        <v>3407.88</v>
      </c>
      <c r="E30" s="39">
        <f>ROUND(AVERAGE(C30:D30),2)</f>
        <v>3407.32</v>
      </c>
      <c r="F30" s="41">
        <f>ROUND(AVERAGE(F9:F29),2)</f>
        <v>3353.98</v>
      </c>
      <c r="G30" s="40">
        <f>ROUND(AVERAGE(G9:G29),2)</f>
        <v>3355.62</v>
      </c>
      <c r="H30" s="39">
        <f>ROUND(AVERAGE(F30:G30),2)</f>
        <v>3354.8</v>
      </c>
      <c r="I30" s="41">
        <f>ROUND(AVERAGE(I9:I29),2)</f>
        <v>3201.71</v>
      </c>
      <c r="J30" s="40">
        <f>ROUND(AVERAGE(J9:J29),2)</f>
        <v>3206.71</v>
      </c>
      <c r="K30" s="39">
        <f>ROUND(AVERAGE(I30:J30),2)</f>
        <v>3204.21</v>
      </c>
      <c r="L30" s="41">
        <f>ROUND(AVERAGE(L9:L29),2)</f>
        <v>2944.29</v>
      </c>
      <c r="M30" s="40">
        <f>ROUND(AVERAGE(M9:M29),2)</f>
        <v>2949.29</v>
      </c>
      <c r="N30" s="39">
        <f>ROUND(AVERAGE(L30:M30),2)</f>
        <v>2946.79</v>
      </c>
      <c r="O30" s="41">
        <f>ROUND(AVERAGE(O9:O29),2)</f>
        <v>2698.9</v>
      </c>
      <c r="P30" s="40">
        <f>ROUND(AVERAGE(P9:P29),2)</f>
        <v>2703.9</v>
      </c>
      <c r="Q30" s="39">
        <f>ROUND(AVERAGE(O30:P30),2)</f>
        <v>2701.4</v>
      </c>
      <c r="R30" s="38">
        <f>ROUND(AVERAGE(R9:R29),2)</f>
        <v>3407.88</v>
      </c>
      <c r="S30" s="37">
        <f>ROUND(AVERAGE(S9:S29),4)</f>
        <v>1.3309</v>
      </c>
      <c r="T30" s="36">
        <f>ROUND(AVERAGE(T9:T29),4)</f>
        <v>1.1302000000000001</v>
      </c>
      <c r="U30" s="175">
        <f>ROUND(AVERAGE(U9:U29),2)</f>
        <v>113.86</v>
      </c>
      <c r="V30" s="35">
        <f>AVERAGE(V9:V29)</f>
        <v>2560.1338095238093</v>
      </c>
      <c r="W30" s="35">
        <f>AVERAGE(W9:W29)</f>
        <v>2520.5585714285717</v>
      </c>
      <c r="X30" s="35">
        <f>AVERAGE(X9:X29)</f>
        <v>3015.0882313116635</v>
      </c>
      <c r="Y30" s="34">
        <f>AVERAGE(Y9:Y29)</f>
        <v>1.3311476190476192</v>
      </c>
    </row>
    <row r="31" spans="2:25" s="5" customFormat="1" x14ac:dyDescent="0.25">
      <c r="B31" s="33" t="s">
        <v>12</v>
      </c>
      <c r="C31" s="32">
        <f t="shared" ref="C31:Y31" si="6">MAX(C9:C29)</f>
        <v>3629.5</v>
      </c>
      <c r="D31" s="31">
        <f t="shared" si="6"/>
        <v>3630</v>
      </c>
      <c r="E31" s="30">
        <f t="shared" si="6"/>
        <v>3629.75</v>
      </c>
      <c r="F31" s="32">
        <f t="shared" si="6"/>
        <v>3538</v>
      </c>
      <c r="G31" s="31">
        <f t="shared" si="6"/>
        <v>3539</v>
      </c>
      <c r="H31" s="30">
        <f t="shared" si="6"/>
        <v>3538.5</v>
      </c>
      <c r="I31" s="32">
        <f t="shared" si="6"/>
        <v>3360</v>
      </c>
      <c r="J31" s="31">
        <f t="shared" si="6"/>
        <v>3365</v>
      </c>
      <c r="K31" s="30">
        <f t="shared" si="6"/>
        <v>3362.5</v>
      </c>
      <c r="L31" s="32">
        <f t="shared" si="6"/>
        <v>3090</v>
      </c>
      <c r="M31" s="31">
        <f t="shared" si="6"/>
        <v>3095</v>
      </c>
      <c r="N31" s="30">
        <f t="shared" si="6"/>
        <v>3092.5</v>
      </c>
      <c r="O31" s="32">
        <f t="shared" si="6"/>
        <v>2810</v>
      </c>
      <c r="P31" s="31">
        <f t="shared" si="6"/>
        <v>2815</v>
      </c>
      <c r="Q31" s="30">
        <f t="shared" si="6"/>
        <v>2812.5</v>
      </c>
      <c r="R31" s="29">
        <f t="shared" si="6"/>
        <v>3630</v>
      </c>
      <c r="S31" s="28">
        <f t="shared" si="6"/>
        <v>1.3516999999999999</v>
      </c>
      <c r="T31" s="27">
        <f t="shared" si="6"/>
        <v>1.1343000000000001</v>
      </c>
      <c r="U31" s="26">
        <f t="shared" si="6"/>
        <v>115.15</v>
      </c>
      <c r="V31" s="25">
        <f t="shared" si="6"/>
        <v>2692.28</v>
      </c>
      <c r="W31" s="25">
        <f t="shared" si="6"/>
        <v>2638.5</v>
      </c>
      <c r="X31" s="25">
        <f t="shared" si="6"/>
        <v>3205.298013245033</v>
      </c>
      <c r="Y31" s="24">
        <f t="shared" si="6"/>
        <v>1.3511</v>
      </c>
    </row>
    <row r="32" spans="2:25" s="5" customFormat="1" ht="13.8" thickBot="1" x14ac:dyDescent="0.3">
      <c r="B32" s="23" t="s">
        <v>13</v>
      </c>
      <c r="C32" s="22">
        <f t="shared" ref="C32:Y32" si="7">MIN(C9:C29)</f>
        <v>3224</v>
      </c>
      <c r="D32" s="21">
        <f t="shared" si="7"/>
        <v>3224.5</v>
      </c>
      <c r="E32" s="20">
        <f t="shared" si="7"/>
        <v>3224.25</v>
      </c>
      <c r="F32" s="22">
        <f t="shared" si="7"/>
        <v>3140</v>
      </c>
      <c r="G32" s="21">
        <f t="shared" si="7"/>
        <v>3142</v>
      </c>
      <c r="H32" s="20">
        <f t="shared" si="7"/>
        <v>3141</v>
      </c>
      <c r="I32" s="22">
        <f t="shared" si="7"/>
        <v>3045</v>
      </c>
      <c r="J32" s="21">
        <f t="shared" si="7"/>
        <v>3050</v>
      </c>
      <c r="K32" s="20">
        <f t="shared" si="7"/>
        <v>3047.5</v>
      </c>
      <c r="L32" s="22">
        <f t="shared" si="7"/>
        <v>2815</v>
      </c>
      <c r="M32" s="21">
        <f t="shared" si="7"/>
        <v>2820</v>
      </c>
      <c r="N32" s="20">
        <f t="shared" si="7"/>
        <v>2817.5</v>
      </c>
      <c r="O32" s="22">
        <f t="shared" si="7"/>
        <v>2578</v>
      </c>
      <c r="P32" s="21">
        <f t="shared" si="7"/>
        <v>2583</v>
      </c>
      <c r="Q32" s="20">
        <f t="shared" si="7"/>
        <v>2580.5</v>
      </c>
      <c r="R32" s="19">
        <f t="shared" si="7"/>
        <v>3224.5</v>
      </c>
      <c r="S32" s="18">
        <f t="shared" si="7"/>
        <v>1.3190999999999999</v>
      </c>
      <c r="T32" s="17">
        <f t="shared" si="7"/>
        <v>1.1253</v>
      </c>
      <c r="U32" s="16">
        <f t="shared" si="7"/>
        <v>112.83</v>
      </c>
      <c r="V32" s="15">
        <f t="shared" si="7"/>
        <v>2429.92</v>
      </c>
      <c r="W32" s="15">
        <f t="shared" si="7"/>
        <v>2366.5</v>
      </c>
      <c r="X32" s="15">
        <f t="shared" si="7"/>
        <v>2855.5614594403119</v>
      </c>
      <c r="Y32" s="14">
        <f t="shared" si="7"/>
        <v>1.3194999999999999</v>
      </c>
    </row>
    <row r="34" spans="2:14" x14ac:dyDescent="0.25">
      <c r="B34" s="7" t="s">
        <v>14</v>
      </c>
      <c r="C34" s="9"/>
      <c r="D34" s="9"/>
      <c r="E34" s="8"/>
      <c r="F34" s="9"/>
      <c r="G34" s="9"/>
      <c r="H34" s="8"/>
      <c r="I34" s="9"/>
      <c r="J34" s="9"/>
      <c r="K34" s="8"/>
      <c r="L34" s="9"/>
      <c r="M34" s="9"/>
      <c r="N34" s="8"/>
    </row>
    <row r="35" spans="2:14" x14ac:dyDescent="0.25">
      <c r="B35" s="7" t="s">
        <v>15</v>
      </c>
      <c r="C35" s="9"/>
      <c r="D35" s="9"/>
      <c r="E35" s="8"/>
      <c r="F35" s="9"/>
      <c r="G35" s="9"/>
      <c r="H35" s="8"/>
      <c r="I35" s="9"/>
      <c r="J35" s="9"/>
      <c r="K35" s="8"/>
      <c r="L35" s="9"/>
      <c r="M35" s="9"/>
      <c r="N35" s="8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8.88671875" defaultRowHeight="13.2" x14ac:dyDescent="0.25"/>
  <cols>
    <col min="2" max="2" width="9.6640625" bestFit="1" customWidth="1"/>
    <col min="3" max="3" width="12.44140625" style="4" bestFit="1" customWidth="1"/>
    <col min="4" max="4" width="12" style="4" bestFit="1" customWidth="1"/>
    <col min="5" max="5" width="9.44140625" bestFit="1" customWidth="1"/>
    <col min="6" max="7" width="10.6640625" style="4" customWidth="1"/>
    <col min="8" max="8" width="10.6640625" customWidth="1"/>
    <col min="9" max="10" width="10.6640625" style="4" customWidth="1"/>
    <col min="11" max="11" width="10.6640625" customWidth="1"/>
    <col min="12" max="13" width="10.6640625" style="4" customWidth="1"/>
    <col min="14" max="14" width="10.6640625" customWidth="1"/>
    <col min="15" max="16" width="10.6640625" style="4" customWidth="1"/>
    <col min="17" max="17" width="10.6640625" customWidth="1"/>
    <col min="18" max="18" width="12.5546875" style="4" bestFit="1" customWidth="1"/>
    <col min="19" max="19" width="10" style="4" bestFit="1" customWidth="1"/>
    <col min="20" max="20" width="14.109375" bestFit="1" customWidth="1"/>
    <col min="21" max="21" width="12.5546875" style="4" bestFit="1" customWidth="1"/>
    <col min="22" max="22" width="10.5546875" bestFit="1" customWidth="1"/>
    <col min="23" max="23" width="11.33203125" bestFit="1" customWidth="1"/>
    <col min="24" max="24" width="14.109375" bestFit="1" customWidth="1"/>
    <col min="25" max="25" width="10.5546875" bestFit="1" customWidth="1"/>
  </cols>
  <sheetData>
    <row r="3" spans="1:25" ht="15.6" x14ac:dyDescent="0.3">
      <c r="B3" s="6" t="s">
        <v>19</v>
      </c>
    </row>
    <row r="4" spans="1:25" x14ac:dyDescent="0.25">
      <c r="B4" s="61" t="s">
        <v>28</v>
      </c>
    </row>
    <row r="6" spans="1:25" ht="13.8" thickBot="1" x14ac:dyDescent="0.3">
      <c r="B6" s="1">
        <v>44531</v>
      </c>
    </row>
    <row r="7" spans="1:25" ht="13.8" thickBot="1" x14ac:dyDescent="0.3">
      <c r="B7" s="60"/>
      <c r="C7" s="183" t="s">
        <v>0</v>
      </c>
      <c r="D7" s="184"/>
      <c r="E7" s="185"/>
      <c r="F7" s="183" t="s">
        <v>2</v>
      </c>
      <c r="G7" s="184"/>
      <c r="H7" s="185"/>
      <c r="I7" s="186" t="s">
        <v>24</v>
      </c>
      <c r="J7" s="187"/>
      <c r="K7" s="188"/>
      <c r="L7" s="186" t="s">
        <v>23</v>
      </c>
      <c r="M7" s="187"/>
      <c r="N7" s="188"/>
      <c r="O7" s="186" t="s">
        <v>22</v>
      </c>
      <c r="P7" s="187"/>
      <c r="Q7" s="188"/>
      <c r="R7" s="176" t="s">
        <v>4</v>
      </c>
      <c r="S7" s="178" t="s">
        <v>21</v>
      </c>
      <c r="T7" s="179"/>
      <c r="U7" s="180"/>
      <c r="V7" s="181" t="s">
        <v>5</v>
      </c>
      <c r="W7" s="182"/>
      <c r="X7" s="11" t="s">
        <v>18</v>
      </c>
      <c r="Y7" s="176" t="s">
        <v>20</v>
      </c>
    </row>
    <row r="8" spans="1:25" ht="13.8" thickBot="1" x14ac:dyDescent="0.3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57" t="s">
        <v>6</v>
      </c>
      <c r="M8" s="57" t="s">
        <v>7</v>
      </c>
      <c r="N8" s="58" t="s">
        <v>1</v>
      </c>
      <c r="O8" s="57" t="s">
        <v>6</v>
      </c>
      <c r="P8" s="57" t="s">
        <v>7</v>
      </c>
      <c r="Q8" s="58" t="s">
        <v>1</v>
      </c>
      <c r="R8" s="177"/>
      <c r="S8" s="56" t="s">
        <v>10</v>
      </c>
      <c r="T8" s="55" t="s">
        <v>16</v>
      </c>
      <c r="U8" s="12" t="s">
        <v>17</v>
      </c>
      <c r="V8" s="54" t="s">
        <v>8</v>
      </c>
      <c r="W8" s="54" t="s">
        <v>9</v>
      </c>
      <c r="X8" s="13" t="s">
        <v>8</v>
      </c>
      <c r="Y8" s="177" t="s">
        <v>20</v>
      </c>
    </row>
    <row r="9" spans="1:25" x14ac:dyDescent="0.25">
      <c r="B9" s="47">
        <v>44531</v>
      </c>
      <c r="C9" s="46">
        <v>2324</v>
      </c>
      <c r="D9" s="45">
        <v>2325</v>
      </c>
      <c r="E9" s="44">
        <f t="shared" ref="E9:E29" si="0">AVERAGE(C9:D9)</f>
        <v>2324.5</v>
      </c>
      <c r="F9" s="46">
        <v>2287</v>
      </c>
      <c r="G9" s="45">
        <v>2288</v>
      </c>
      <c r="H9" s="44">
        <f t="shared" ref="H9:H29" si="1">AVERAGE(F9:G9)</f>
        <v>2287.5</v>
      </c>
      <c r="I9" s="46">
        <v>2253</v>
      </c>
      <c r="J9" s="45">
        <v>2258</v>
      </c>
      <c r="K9" s="44">
        <f t="shared" ref="K9:K29" si="2">AVERAGE(I9:J9)</f>
        <v>2255.5</v>
      </c>
      <c r="L9" s="46">
        <v>2205</v>
      </c>
      <c r="M9" s="45">
        <v>2210</v>
      </c>
      <c r="N9" s="44">
        <f t="shared" ref="N9:N29" si="3">AVERAGE(L9:M9)</f>
        <v>2207.5</v>
      </c>
      <c r="O9" s="46">
        <v>2120</v>
      </c>
      <c r="P9" s="45">
        <v>2125</v>
      </c>
      <c r="Q9" s="44">
        <f t="shared" ref="Q9:Q29" si="4">AVERAGE(O9:P9)</f>
        <v>2122.5</v>
      </c>
      <c r="R9" s="52">
        <v>2325</v>
      </c>
      <c r="S9" s="51">
        <v>1.3317000000000001</v>
      </c>
      <c r="T9" s="53">
        <v>1.1314</v>
      </c>
      <c r="U9" s="50">
        <v>113.41</v>
      </c>
      <c r="V9" s="43">
        <v>1745.89</v>
      </c>
      <c r="W9" s="43">
        <v>1716.94</v>
      </c>
      <c r="X9" s="49">
        <f t="shared" ref="X9:X29" si="5">R9/T9</f>
        <v>2054.9761357610041</v>
      </c>
      <c r="Y9" s="48">
        <v>1.3326</v>
      </c>
    </row>
    <row r="10" spans="1:25" x14ac:dyDescent="0.25">
      <c r="B10" s="47">
        <v>44532</v>
      </c>
      <c r="C10" s="46">
        <v>2309.5</v>
      </c>
      <c r="D10" s="45">
        <v>2310</v>
      </c>
      <c r="E10" s="44">
        <f t="shared" si="0"/>
        <v>2309.75</v>
      </c>
      <c r="F10" s="46">
        <v>2289.5</v>
      </c>
      <c r="G10" s="45">
        <v>2290</v>
      </c>
      <c r="H10" s="44">
        <f t="shared" si="1"/>
        <v>2289.75</v>
      </c>
      <c r="I10" s="46">
        <v>2253</v>
      </c>
      <c r="J10" s="45">
        <v>2258</v>
      </c>
      <c r="K10" s="44">
        <f t="shared" si="2"/>
        <v>2255.5</v>
      </c>
      <c r="L10" s="46">
        <v>2205</v>
      </c>
      <c r="M10" s="45">
        <v>2210</v>
      </c>
      <c r="N10" s="44">
        <f t="shared" si="3"/>
        <v>2207.5</v>
      </c>
      <c r="O10" s="46">
        <v>2120</v>
      </c>
      <c r="P10" s="45">
        <v>2125</v>
      </c>
      <c r="Q10" s="44">
        <f t="shared" si="4"/>
        <v>2122.5</v>
      </c>
      <c r="R10" s="52">
        <v>2310</v>
      </c>
      <c r="S10" s="51">
        <v>1.3331999999999999</v>
      </c>
      <c r="T10" s="51">
        <v>1.1343000000000001</v>
      </c>
      <c r="U10" s="50">
        <v>112.83</v>
      </c>
      <c r="V10" s="43">
        <v>1732.67</v>
      </c>
      <c r="W10" s="43">
        <v>1716.77</v>
      </c>
      <c r="X10" s="49">
        <f t="shared" si="5"/>
        <v>2036.4982808780744</v>
      </c>
      <c r="Y10" s="48">
        <v>1.3339000000000001</v>
      </c>
    </row>
    <row r="11" spans="1:25" x14ac:dyDescent="0.25">
      <c r="B11" s="47">
        <v>44533</v>
      </c>
      <c r="C11" s="46">
        <v>2230</v>
      </c>
      <c r="D11" s="45">
        <v>2231</v>
      </c>
      <c r="E11" s="44">
        <f t="shared" si="0"/>
        <v>2230.5</v>
      </c>
      <c r="F11" s="46">
        <v>2230</v>
      </c>
      <c r="G11" s="45">
        <v>2232</v>
      </c>
      <c r="H11" s="44">
        <f t="shared" si="1"/>
        <v>2231</v>
      </c>
      <c r="I11" s="46">
        <v>2198</v>
      </c>
      <c r="J11" s="45">
        <v>2203</v>
      </c>
      <c r="K11" s="44">
        <f t="shared" si="2"/>
        <v>2200.5</v>
      </c>
      <c r="L11" s="46">
        <v>2152</v>
      </c>
      <c r="M11" s="45">
        <v>2157</v>
      </c>
      <c r="N11" s="44">
        <f t="shared" si="3"/>
        <v>2154.5</v>
      </c>
      <c r="O11" s="46">
        <v>2067</v>
      </c>
      <c r="P11" s="45">
        <v>2072</v>
      </c>
      <c r="Q11" s="44">
        <f t="shared" si="4"/>
        <v>2069.5</v>
      </c>
      <c r="R11" s="52">
        <v>2231</v>
      </c>
      <c r="S11" s="51">
        <v>1.3272999999999999</v>
      </c>
      <c r="T11" s="51">
        <v>1.1296999999999999</v>
      </c>
      <c r="U11" s="50">
        <v>113.33</v>
      </c>
      <c r="V11" s="43">
        <v>1680.86</v>
      </c>
      <c r="W11" s="43">
        <v>1680.85</v>
      </c>
      <c r="X11" s="49">
        <f t="shared" si="5"/>
        <v>1974.8605824555193</v>
      </c>
      <c r="Y11" s="48">
        <v>1.3279000000000001</v>
      </c>
    </row>
    <row r="12" spans="1:25" x14ac:dyDescent="0.25">
      <c r="B12" s="47">
        <v>44536</v>
      </c>
      <c r="C12" s="46">
        <v>2233</v>
      </c>
      <c r="D12" s="45">
        <v>2235</v>
      </c>
      <c r="E12" s="44">
        <f t="shared" si="0"/>
        <v>2234</v>
      </c>
      <c r="F12" s="46">
        <v>2216</v>
      </c>
      <c r="G12" s="45">
        <v>2217</v>
      </c>
      <c r="H12" s="44">
        <f t="shared" si="1"/>
        <v>2216.5</v>
      </c>
      <c r="I12" s="46">
        <v>2185</v>
      </c>
      <c r="J12" s="45">
        <v>2190</v>
      </c>
      <c r="K12" s="44">
        <f t="shared" si="2"/>
        <v>2187.5</v>
      </c>
      <c r="L12" s="46">
        <v>2138</v>
      </c>
      <c r="M12" s="45">
        <v>2143</v>
      </c>
      <c r="N12" s="44">
        <f t="shared" si="3"/>
        <v>2140.5</v>
      </c>
      <c r="O12" s="46">
        <v>2053</v>
      </c>
      <c r="P12" s="45">
        <v>2058</v>
      </c>
      <c r="Q12" s="44">
        <f t="shared" si="4"/>
        <v>2055.5</v>
      </c>
      <c r="R12" s="52">
        <v>2235</v>
      </c>
      <c r="S12" s="51">
        <v>1.327</v>
      </c>
      <c r="T12" s="51">
        <v>1.1292</v>
      </c>
      <c r="U12" s="50">
        <v>113.13</v>
      </c>
      <c r="V12" s="43">
        <v>1684.25</v>
      </c>
      <c r="W12" s="43">
        <v>1669.8</v>
      </c>
      <c r="X12" s="49">
        <f t="shared" si="5"/>
        <v>1979.2773645058448</v>
      </c>
      <c r="Y12" s="48">
        <v>1.3277000000000001</v>
      </c>
    </row>
    <row r="13" spans="1:25" x14ac:dyDescent="0.25">
      <c r="B13" s="47">
        <v>44537</v>
      </c>
      <c r="C13" s="46">
        <v>2227</v>
      </c>
      <c r="D13" s="45">
        <v>2228</v>
      </c>
      <c r="E13" s="44">
        <f t="shared" si="0"/>
        <v>2227.5</v>
      </c>
      <c r="F13" s="46">
        <v>2214</v>
      </c>
      <c r="G13" s="45">
        <v>2214.5</v>
      </c>
      <c r="H13" s="44">
        <f t="shared" si="1"/>
        <v>2214.25</v>
      </c>
      <c r="I13" s="46">
        <v>2180</v>
      </c>
      <c r="J13" s="45">
        <v>2185</v>
      </c>
      <c r="K13" s="44">
        <f t="shared" si="2"/>
        <v>2182.5</v>
      </c>
      <c r="L13" s="46">
        <v>2133</v>
      </c>
      <c r="M13" s="45">
        <v>2138</v>
      </c>
      <c r="N13" s="44">
        <f t="shared" si="3"/>
        <v>2135.5</v>
      </c>
      <c r="O13" s="46">
        <v>2048</v>
      </c>
      <c r="P13" s="45">
        <v>2053</v>
      </c>
      <c r="Q13" s="44">
        <f t="shared" si="4"/>
        <v>2050.5</v>
      </c>
      <c r="R13" s="52">
        <v>2228</v>
      </c>
      <c r="S13" s="51">
        <v>1.3253999999999999</v>
      </c>
      <c r="T13" s="51">
        <v>1.1253</v>
      </c>
      <c r="U13" s="50">
        <v>113.53</v>
      </c>
      <c r="V13" s="43">
        <v>1681</v>
      </c>
      <c r="W13" s="43">
        <v>1669.93</v>
      </c>
      <c r="X13" s="49">
        <f t="shared" si="5"/>
        <v>1979.9164667199859</v>
      </c>
      <c r="Y13" s="48">
        <v>1.3261000000000001</v>
      </c>
    </row>
    <row r="14" spans="1:25" x14ac:dyDescent="0.25">
      <c r="B14" s="47">
        <v>44538</v>
      </c>
      <c r="C14" s="46">
        <v>2249</v>
      </c>
      <c r="D14" s="45">
        <v>2250</v>
      </c>
      <c r="E14" s="44">
        <f t="shared" si="0"/>
        <v>2249.5</v>
      </c>
      <c r="F14" s="46">
        <v>2225</v>
      </c>
      <c r="G14" s="45">
        <v>2225.5</v>
      </c>
      <c r="H14" s="44">
        <f t="shared" si="1"/>
        <v>2225.25</v>
      </c>
      <c r="I14" s="46">
        <v>2187</v>
      </c>
      <c r="J14" s="45">
        <v>2192</v>
      </c>
      <c r="K14" s="44">
        <f t="shared" si="2"/>
        <v>2189.5</v>
      </c>
      <c r="L14" s="46">
        <v>2140</v>
      </c>
      <c r="M14" s="45">
        <v>2145</v>
      </c>
      <c r="N14" s="44">
        <f t="shared" si="3"/>
        <v>2142.5</v>
      </c>
      <c r="O14" s="46">
        <v>2055</v>
      </c>
      <c r="P14" s="45">
        <v>2060</v>
      </c>
      <c r="Q14" s="44">
        <f t="shared" si="4"/>
        <v>2057.5</v>
      </c>
      <c r="R14" s="52">
        <v>2250</v>
      </c>
      <c r="S14" s="51">
        <v>1.3193999999999999</v>
      </c>
      <c r="T14" s="51">
        <v>1.1292</v>
      </c>
      <c r="U14" s="50">
        <v>113.76</v>
      </c>
      <c r="V14" s="43">
        <v>1705.32</v>
      </c>
      <c r="W14" s="43">
        <v>1685.86</v>
      </c>
      <c r="X14" s="49">
        <f t="shared" si="5"/>
        <v>1992.5611052072263</v>
      </c>
      <c r="Y14" s="48">
        <v>1.3201000000000001</v>
      </c>
    </row>
    <row r="15" spans="1:25" x14ac:dyDescent="0.25">
      <c r="B15" s="47">
        <v>44539</v>
      </c>
      <c r="C15" s="46">
        <v>2329</v>
      </c>
      <c r="D15" s="45">
        <v>2330</v>
      </c>
      <c r="E15" s="44">
        <f t="shared" si="0"/>
        <v>2329.5</v>
      </c>
      <c r="F15" s="46">
        <v>2282</v>
      </c>
      <c r="G15" s="45">
        <v>2282.5</v>
      </c>
      <c r="H15" s="44">
        <f t="shared" si="1"/>
        <v>2282.25</v>
      </c>
      <c r="I15" s="46">
        <v>2233</v>
      </c>
      <c r="J15" s="45">
        <v>2238</v>
      </c>
      <c r="K15" s="44">
        <f t="shared" si="2"/>
        <v>2235.5</v>
      </c>
      <c r="L15" s="46">
        <v>2158</v>
      </c>
      <c r="M15" s="45">
        <v>2163</v>
      </c>
      <c r="N15" s="44">
        <f t="shared" si="3"/>
        <v>2160.5</v>
      </c>
      <c r="O15" s="46">
        <v>2073</v>
      </c>
      <c r="P15" s="45">
        <v>2078</v>
      </c>
      <c r="Q15" s="44">
        <f t="shared" si="4"/>
        <v>2075.5</v>
      </c>
      <c r="R15" s="52">
        <v>2330</v>
      </c>
      <c r="S15" s="51">
        <v>1.3190999999999999</v>
      </c>
      <c r="T15" s="51">
        <v>1.131</v>
      </c>
      <c r="U15" s="50">
        <v>113.44</v>
      </c>
      <c r="V15" s="43">
        <v>1766.36</v>
      </c>
      <c r="W15" s="43">
        <v>1729.82</v>
      </c>
      <c r="X15" s="49">
        <f t="shared" si="5"/>
        <v>2060.1237842617152</v>
      </c>
      <c r="Y15" s="48">
        <v>1.3194999999999999</v>
      </c>
    </row>
    <row r="16" spans="1:25" x14ac:dyDescent="0.25">
      <c r="B16" s="47">
        <v>44540</v>
      </c>
      <c r="C16" s="46">
        <v>2279.5</v>
      </c>
      <c r="D16" s="45">
        <v>2280</v>
      </c>
      <c r="E16" s="44">
        <f t="shared" si="0"/>
        <v>2279.75</v>
      </c>
      <c r="F16" s="46">
        <v>2263</v>
      </c>
      <c r="G16" s="45">
        <v>2265</v>
      </c>
      <c r="H16" s="44">
        <f t="shared" si="1"/>
        <v>2264</v>
      </c>
      <c r="I16" s="46">
        <v>2210</v>
      </c>
      <c r="J16" s="45">
        <v>2215</v>
      </c>
      <c r="K16" s="44">
        <f t="shared" si="2"/>
        <v>2212.5</v>
      </c>
      <c r="L16" s="46">
        <v>2137</v>
      </c>
      <c r="M16" s="45">
        <v>2142</v>
      </c>
      <c r="N16" s="44">
        <f t="shared" si="3"/>
        <v>2139.5</v>
      </c>
      <c r="O16" s="46">
        <v>2052</v>
      </c>
      <c r="P16" s="45">
        <v>2057</v>
      </c>
      <c r="Q16" s="44">
        <f t="shared" si="4"/>
        <v>2054.5</v>
      </c>
      <c r="R16" s="52">
        <v>2280</v>
      </c>
      <c r="S16" s="51">
        <v>1.321</v>
      </c>
      <c r="T16" s="51">
        <v>1.1278999999999999</v>
      </c>
      <c r="U16" s="50">
        <v>113.69</v>
      </c>
      <c r="V16" s="43">
        <v>1725.97</v>
      </c>
      <c r="W16" s="43">
        <v>1713.96</v>
      </c>
      <c r="X16" s="49">
        <f t="shared" si="5"/>
        <v>2021.455802819399</v>
      </c>
      <c r="Y16" s="48">
        <v>1.3214999999999999</v>
      </c>
    </row>
    <row r="17" spans="2:25" x14ac:dyDescent="0.25">
      <c r="B17" s="47">
        <v>44543</v>
      </c>
      <c r="C17" s="46">
        <v>2340</v>
      </c>
      <c r="D17" s="45">
        <v>2341</v>
      </c>
      <c r="E17" s="44">
        <f t="shared" si="0"/>
        <v>2340.5</v>
      </c>
      <c r="F17" s="46">
        <v>2309.5</v>
      </c>
      <c r="G17" s="45">
        <v>2310</v>
      </c>
      <c r="H17" s="44">
        <f t="shared" si="1"/>
        <v>2309.75</v>
      </c>
      <c r="I17" s="46">
        <v>2253</v>
      </c>
      <c r="J17" s="45">
        <v>2258</v>
      </c>
      <c r="K17" s="44">
        <f t="shared" si="2"/>
        <v>2255.5</v>
      </c>
      <c r="L17" s="46">
        <v>2180</v>
      </c>
      <c r="M17" s="45">
        <v>2185</v>
      </c>
      <c r="N17" s="44">
        <f t="shared" si="3"/>
        <v>2182.5</v>
      </c>
      <c r="O17" s="46">
        <v>2095</v>
      </c>
      <c r="P17" s="45">
        <v>2100</v>
      </c>
      <c r="Q17" s="44">
        <f t="shared" si="4"/>
        <v>2097.5</v>
      </c>
      <c r="R17" s="52">
        <v>2341</v>
      </c>
      <c r="S17" s="51">
        <v>1.3248</v>
      </c>
      <c r="T17" s="51">
        <v>1.1276999999999999</v>
      </c>
      <c r="U17" s="50">
        <v>113.62</v>
      </c>
      <c r="V17" s="43">
        <v>1767.06</v>
      </c>
      <c r="W17" s="43">
        <v>1742.87</v>
      </c>
      <c r="X17" s="49">
        <f t="shared" si="5"/>
        <v>2075.9067127782214</v>
      </c>
      <c r="Y17" s="48">
        <v>1.3253999999999999</v>
      </c>
    </row>
    <row r="18" spans="2:25" x14ac:dyDescent="0.25">
      <c r="B18" s="47">
        <v>44544</v>
      </c>
      <c r="C18" s="46">
        <v>2323</v>
      </c>
      <c r="D18" s="45">
        <v>2324</v>
      </c>
      <c r="E18" s="44">
        <f t="shared" si="0"/>
        <v>2323.5</v>
      </c>
      <c r="F18" s="46">
        <v>2305</v>
      </c>
      <c r="G18" s="45">
        <v>2306</v>
      </c>
      <c r="H18" s="44">
        <f t="shared" si="1"/>
        <v>2305.5</v>
      </c>
      <c r="I18" s="46">
        <v>2253</v>
      </c>
      <c r="J18" s="45">
        <v>2258</v>
      </c>
      <c r="K18" s="44">
        <f t="shared" si="2"/>
        <v>2255.5</v>
      </c>
      <c r="L18" s="46">
        <v>2180</v>
      </c>
      <c r="M18" s="45">
        <v>2185</v>
      </c>
      <c r="N18" s="44">
        <f t="shared" si="3"/>
        <v>2182.5</v>
      </c>
      <c r="O18" s="46">
        <v>2095</v>
      </c>
      <c r="P18" s="45">
        <v>2100</v>
      </c>
      <c r="Q18" s="44">
        <f t="shared" si="4"/>
        <v>2097.5</v>
      </c>
      <c r="R18" s="52">
        <v>2324</v>
      </c>
      <c r="S18" s="51">
        <v>1.3252999999999999</v>
      </c>
      <c r="T18" s="51">
        <v>1.131</v>
      </c>
      <c r="U18" s="50">
        <v>113.55</v>
      </c>
      <c r="V18" s="43">
        <v>1753.57</v>
      </c>
      <c r="W18" s="43">
        <v>1739.2</v>
      </c>
      <c r="X18" s="49">
        <f t="shared" si="5"/>
        <v>2054.8187444739169</v>
      </c>
      <c r="Y18" s="48">
        <v>1.3259000000000001</v>
      </c>
    </row>
    <row r="19" spans="2:25" x14ac:dyDescent="0.25">
      <c r="B19" s="47">
        <v>44545</v>
      </c>
      <c r="C19" s="46">
        <v>2305</v>
      </c>
      <c r="D19" s="45">
        <v>2307</v>
      </c>
      <c r="E19" s="44">
        <f t="shared" si="0"/>
        <v>2306</v>
      </c>
      <c r="F19" s="46">
        <v>2277</v>
      </c>
      <c r="G19" s="45">
        <v>2279</v>
      </c>
      <c r="H19" s="44">
        <f t="shared" si="1"/>
        <v>2278</v>
      </c>
      <c r="I19" s="46">
        <v>2222</v>
      </c>
      <c r="J19" s="45">
        <v>2227</v>
      </c>
      <c r="K19" s="44">
        <f t="shared" si="2"/>
        <v>2224.5</v>
      </c>
      <c r="L19" s="46">
        <v>2148</v>
      </c>
      <c r="M19" s="45">
        <v>2153</v>
      </c>
      <c r="N19" s="44">
        <f t="shared" si="3"/>
        <v>2150.5</v>
      </c>
      <c r="O19" s="46">
        <v>2058</v>
      </c>
      <c r="P19" s="45">
        <v>2063</v>
      </c>
      <c r="Q19" s="44">
        <f t="shared" si="4"/>
        <v>2060.5</v>
      </c>
      <c r="R19" s="52">
        <v>2307</v>
      </c>
      <c r="S19" s="51">
        <v>1.3258000000000001</v>
      </c>
      <c r="T19" s="51">
        <v>1.1263000000000001</v>
      </c>
      <c r="U19" s="50">
        <v>113.89</v>
      </c>
      <c r="V19" s="43">
        <v>1740.08</v>
      </c>
      <c r="W19" s="43">
        <v>1718.44</v>
      </c>
      <c r="X19" s="49">
        <f t="shared" si="5"/>
        <v>2048.299742519755</v>
      </c>
      <c r="Y19" s="48">
        <v>1.3262</v>
      </c>
    </row>
    <row r="20" spans="2:25" x14ac:dyDescent="0.25">
      <c r="B20" s="47">
        <v>44546</v>
      </c>
      <c r="C20" s="46">
        <v>2353</v>
      </c>
      <c r="D20" s="45">
        <v>2355</v>
      </c>
      <c r="E20" s="44">
        <f t="shared" si="0"/>
        <v>2354</v>
      </c>
      <c r="F20" s="46">
        <v>2316</v>
      </c>
      <c r="G20" s="45">
        <v>2318</v>
      </c>
      <c r="H20" s="44">
        <f t="shared" si="1"/>
        <v>2317</v>
      </c>
      <c r="I20" s="46">
        <v>2260</v>
      </c>
      <c r="J20" s="45">
        <v>2265</v>
      </c>
      <c r="K20" s="44">
        <f t="shared" si="2"/>
        <v>2262.5</v>
      </c>
      <c r="L20" s="46">
        <v>2188</v>
      </c>
      <c r="M20" s="45">
        <v>2193</v>
      </c>
      <c r="N20" s="44">
        <f t="shared" si="3"/>
        <v>2190.5</v>
      </c>
      <c r="O20" s="46">
        <v>2098</v>
      </c>
      <c r="P20" s="45">
        <v>2103</v>
      </c>
      <c r="Q20" s="44">
        <f t="shared" si="4"/>
        <v>2100.5</v>
      </c>
      <c r="R20" s="52">
        <v>2355</v>
      </c>
      <c r="S20" s="51">
        <v>1.3351999999999999</v>
      </c>
      <c r="T20" s="51">
        <v>1.1328</v>
      </c>
      <c r="U20" s="50">
        <v>114.17</v>
      </c>
      <c r="V20" s="43">
        <v>1763.78</v>
      </c>
      <c r="W20" s="43">
        <v>1735.81</v>
      </c>
      <c r="X20" s="49">
        <f t="shared" si="5"/>
        <v>2078.9194915254238</v>
      </c>
      <c r="Y20" s="48">
        <v>1.3353999999999999</v>
      </c>
    </row>
    <row r="21" spans="2:25" x14ac:dyDescent="0.25">
      <c r="B21" s="47">
        <v>44547</v>
      </c>
      <c r="C21" s="46">
        <v>2323</v>
      </c>
      <c r="D21" s="45">
        <v>2324</v>
      </c>
      <c r="E21" s="44">
        <f t="shared" si="0"/>
        <v>2323.5</v>
      </c>
      <c r="F21" s="46">
        <v>2312</v>
      </c>
      <c r="G21" s="45">
        <v>2312.5</v>
      </c>
      <c r="H21" s="44">
        <f t="shared" si="1"/>
        <v>2312.25</v>
      </c>
      <c r="I21" s="46">
        <v>2258</v>
      </c>
      <c r="J21" s="45">
        <v>2263</v>
      </c>
      <c r="K21" s="44">
        <f t="shared" si="2"/>
        <v>2260.5</v>
      </c>
      <c r="L21" s="46">
        <v>2185</v>
      </c>
      <c r="M21" s="45">
        <v>2190</v>
      </c>
      <c r="N21" s="44">
        <f t="shared" si="3"/>
        <v>2187.5</v>
      </c>
      <c r="O21" s="46">
        <v>2095</v>
      </c>
      <c r="P21" s="45">
        <v>2100</v>
      </c>
      <c r="Q21" s="44">
        <f t="shared" si="4"/>
        <v>2097.5</v>
      </c>
      <c r="R21" s="52">
        <v>2324</v>
      </c>
      <c r="S21" s="51">
        <v>1.3297000000000001</v>
      </c>
      <c r="T21" s="51">
        <v>1.1331</v>
      </c>
      <c r="U21" s="50">
        <v>113.24</v>
      </c>
      <c r="V21" s="43">
        <v>1747.76</v>
      </c>
      <c r="W21" s="43">
        <v>1738.98</v>
      </c>
      <c r="X21" s="49">
        <f t="shared" si="5"/>
        <v>2051.0105021622098</v>
      </c>
      <c r="Y21" s="48">
        <v>1.3298000000000001</v>
      </c>
    </row>
    <row r="22" spans="2:25" x14ac:dyDescent="0.25">
      <c r="B22" s="47">
        <v>44550</v>
      </c>
      <c r="C22" s="46">
        <v>2330</v>
      </c>
      <c r="D22" s="45">
        <v>2332</v>
      </c>
      <c r="E22" s="44">
        <f t="shared" si="0"/>
        <v>2331</v>
      </c>
      <c r="F22" s="46">
        <v>2305</v>
      </c>
      <c r="G22" s="45">
        <v>2307</v>
      </c>
      <c r="H22" s="44">
        <f t="shared" si="1"/>
        <v>2306</v>
      </c>
      <c r="I22" s="46">
        <v>2252</v>
      </c>
      <c r="J22" s="45">
        <v>2257</v>
      </c>
      <c r="K22" s="44">
        <f t="shared" si="2"/>
        <v>2254.5</v>
      </c>
      <c r="L22" s="46">
        <v>2177</v>
      </c>
      <c r="M22" s="45">
        <v>2182</v>
      </c>
      <c r="N22" s="44">
        <f t="shared" si="3"/>
        <v>2179.5</v>
      </c>
      <c r="O22" s="46">
        <v>2095</v>
      </c>
      <c r="P22" s="45">
        <v>2100</v>
      </c>
      <c r="Q22" s="44">
        <f t="shared" si="4"/>
        <v>2097.5</v>
      </c>
      <c r="R22" s="52">
        <v>2332</v>
      </c>
      <c r="S22" s="51">
        <v>1.3216000000000001</v>
      </c>
      <c r="T22" s="51">
        <v>1.1269</v>
      </c>
      <c r="U22" s="50">
        <v>113.53</v>
      </c>
      <c r="V22" s="43">
        <v>1764.53</v>
      </c>
      <c r="W22" s="43">
        <v>1745.74</v>
      </c>
      <c r="X22" s="49">
        <f t="shared" si="5"/>
        <v>2069.3939125033276</v>
      </c>
      <c r="Y22" s="48">
        <v>1.3214999999999999</v>
      </c>
    </row>
    <row r="23" spans="2:25" x14ac:dyDescent="0.25">
      <c r="B23" s="47">
        <v>44551</v>
      </c>
      <c r="C23" s="46">
        <v>2321.5</v>
      </c>
      <c r="D23" s="45">
        <v>2322</v>
      </c>
      <c r="E23" s="44">
        <f t="shared" si="0"/>
        <v>2321.75</v>
      </c>
      <c r="F23" s="46">
        <v>2294</v>
      </c>
      <c r="G23" s="45">
        <v>2296</v>
      </c>
      <c r="H23" s="44">
        <f t="shared" si="1"/>
        <v>2295</v>
      </c>
      <c r="I23" s="46">
        <v>2247</v>
      </c>
      <c r="J23" s="45">
        <v>2252</v>
      </c>
      <c r="K23" s="44">
        <f t="shared" si="2"/>
        <v>2249.5</v>
      </c>
      <c r="L23" s="46">
        <v>2172</v>
      </c>
      <c r="M23" s="45">
        <v>2177</v>
      </c>
      <c r="N23" s="44">
        <f t="shared" si="3"/>
        <v>2174.5</v>
      </c>
      <c r="O23" s="46">
        <v>2085</v>
      </c>
      <c r="P23" s="45">
        <v>2090</v>
      </c>
      <c r="Q23" s="44">
        <f t="shared" si="4"/>
        <v>2087.5</v>
      </c>
      <c r="R23" s="52">
        <v>2322</v>
      </c>
      <c r="S23" s="51">
        <v>1.3253999999999999</v>
      </c>
      <c r="T23" s="51">
        <v>1.1294999999999999</v>
      </c>
      <c r="U23" s="50">
        <v>113.72</v>
      </c>
      <c r="V23" s="43">
        <v>1751.92</v>
      </c>
      <c r="W23" s="43">
        <v>1732.7</v>
      </c>
      <c r="X23" s="49">
        <f t="shared" si="5"/>
        <v>2055.7768924302791</v>
      </c>
      <c r="Y23" s="48">
        <v>1.3250999999999999</v>
      </c>
    </row>
    <row r="24" spans="2:25" x14ac:dyDescent="0.25">
      <c r="B24" s="47">
        <v>44552</v>
      </c>
      <c r="C24" s="46">
        <v>2327</v>
      </c>
      <c r="D24" s="45">
        <v>2329</v>
      </c>
      <c r="E24" s="44">
        <f t="shared" si="0"/>
        <v>2328</v>
      </c>
      <c r="F24" s="46">
        <v>2305</v>
      </c>
      <c r="G24" s="45">
        <v>2305.5</v>
      </c>
      <c r="H24" s="44">
        <f t="shared" si="1"/>
        <v>2305.25</v>
      </c>
      <c r="I24" s="46">
        <v>2255</v>
      </c>
      <c r="J24" s="45">
        <v>2260</v>
      </c>
      <c r="K24" s="44">
        <f t="shared" si="2"/>
        <v>2257.5</v>
      </c>
      <c r="L24" s="46">
        <v>2187</v>
      </c>
      <c r="M24" s="45">
        <v>2192</v>
      </c>
      <c r="N24" s="44">
        <f t="shared" si="3"/>
        <v>2189.5</v>
      </c>
      <c r="O24" s="46">
        <v>2100</v>
      </c>
      <c r="P24" s="45">
        <v>2105</v>
      </c>
      <c r="Q24" s="44">
        <f t="shared" si="4"/>
        <v>2102.5</v>
      </c>
      <c r="R24" s="52">
        <v>2329</v>
      </c>
      <c r="S24" s="51">
        <v>1.3306</v>
      </c>
      <c r="T24" s="51">
        <v>1.1304000000000001</v>
      </c>
      <c r="U24" s="50">
        <v>114.23</v>
      </c>
      <c r="V24" s="43">
        <v>1750.34</v>
      </c>
      <c r="W24" s="43">
        <v>1733.07</v>
      </c>
      <c r="X24" s="49">
        <f t="shared" si="5"/>
        <v>2060.3326256192495</v>
      </c>
      <c r="Y24" s="48">
        <v>1.3303</v>
      </c>
    </row>
    <row r="25" spans="2:25" x14ac:dyDescent="0.25">
      <c r="B25" s="47">
        <v>44553</v>
      </c>
      <c r="C25" s="46">
        <v>2310</v>
      </c>
      <c r="D25" s="45">
        <v>2312</v>
      </c>
      <c r="E25" s="44">
        <f t="shared" si="0"/>
        <v>2311</v>
      </c>
      <c r="F25" s="46">
        <v>2290</v>
      </c>
      <c r="G25" s="45">
        <v>2291</v>
      </c>
      <c r="H25" s="44">
        <f t="shared" si="1"/>
        <v>2290.5</v>
      </c>
      <c r="I25" s="46">
        <v>2243</v>
      </c>
      <c r="J25" s="45">
        <v>2248</v>
      </c>
      <c r="K25" s="44">
        <f t="shared" si="2"/>
        <v>2245.5</v>
      </c>
      <c r="L25" s="46">
        <v>2175</v>
      </c>
      <c r="M25" s="45">
        <v>2180</v>
      </c>
      <c r="N25" s="44">
        <f t="shared" si="3"/>
        <v>2177.5</v>
      </c>
      <c r="O25" s="46">
        <v>2088</v>
      </c>
      <c r="P25" s="45">
        <v>2093</v>
      </c>
      <c r="Q25" s="44">
        <f t="shared" si="4"/>
        <v>2090.5</v>
      </c>
      <c r="R25" s="52">
        <v>2312</v>
      </c>
      <c r="S25" s="51">
        <v>1.3429</v>
      </c>
      <c r="T25" s="51">
        <v>1.1307</v>
      </c>
      <c r="U25" s="50">
        <v>114.36</v>
      </c>
      <c r="V25" s="43">
        <v>1721.65</v>
      </c>
      <c r="W25" s="43">
        <v>1706.39</v>
      </c>
      <c r="X25" s="49">
        <f t="shared" si="5"/>
        <v>2044.7510391792694</v>
      </c>
      <c r="Y25" s="48">
        <v>1.3426</v>
      </c>
    </row>
    <row r="26" spans="2:25" x14ac:dyDescent="0.25">
      <c r="B26" s="47">
        <v>44554</v>
      </c>
      <c r="C26" s="46">
        <v>2308</v>
      </c>
      <c r="D26" s="45">
        <v>2309</v>
      </c>
      <c r="E26" s="44">
        <f t="shared" si="0"/>
        <v>2308.5</v>
      </c>
      <c r="F26" s="46">
        <v>2271</v>
      </c>
      <c r="G26" s="45">
        <v>2273</v>
      </c>
      <c r="H26" s="44">
        <f t="shared" si="1"/>
        <v>2272</v>
      </c>
      <c r="I26" s="46">
        <v>2225</v>
      </c>
      <c r="J26" s="45">
        <v>2230</v>
      </c>
      <c r="K26" s="44">
        <f t="shared" si="2"/>
        <v>2227.5</v>
      </c>
      <c r="L26" s="46">
        <v>2160</v>
      </c>
      <c r="M26" s="45">
        <v>2165</v>
      </c>
      <c r="N26" s="44">
        <f t="shared" si="3"/>
        <v>2162.5</v>
      </c>
      <c r="O26" s="46">
        <v>2075</v>
      </c>
      <c r="P26" s="45">
        <v>2080</v>
      </c>
      <c r="Q26" s="44">
        <f t="shared" si="4"/>
        <v>2077.5</v>
      </c>
      <c r="R26" s="52">
        <v>2309</v>
      </c>
      <c r="S26" s="51">
        <v>1.3418000000000001</v>
      </c>
      <c r="T26" s="51">
        <v>1.1322000000000001</v>
      </c>
      <c r="U26" s="50">
        <v>114.4</v>
      </c>
      <c r="V26" s="43">
        <v>1720.82</v>
      </c>
      <c r="W26" s="43">
        <v>1694.37</v>
      </c>
      <c r="X26" s="49">
        <f t="shared" si="5"/>
        <v>2039.3923335099803</v>
      </c>
      <c r="Y26" s="48">
        <v>1.3414999999999999</v>
      </c>
    </row>
    <row r="27" spans="2:25" x14ac:dyDescent="0.25">
      <c r="B27" s="47">
        <v>44559</v>
      </c>
      <c r="C27" s="46">
        <v>2308</v>
      </c>
      <c r="D27" s="45">
        <v>2309</v>
      </c>
      <c r="E27" s="44">
        <f t="shared" si="0"/>
        <v>2308.5</v>
      </c>
      <c r="F27" s="46">
        <v>2265</v>
      </c>
      <c r="G27" s="45">
        <v>2265.5</v>
      </c>
      <c r="H27" s="44">
        <f t="shared" si="1"/>
        <v>2265.25</v>
      </c>
      <c r="I27" s="46">
        <v>2213</v>
      </c>
      <c r="J27" s="45">
        <v>2218</v>
      </c>
      <c r="K27" s="44">
        <f t="shared" si="2"/>
        <v>2215.5</v>
      </c>
      <c r="L27" s="46">
        <v>2173</v>
      </c>
      <c r="M27" s="45">
        <v>2178</v>
      </c>
      <c r="N27" s="44">
        <f t="shared" si="3"/>
        <v>2175.5</v>
      </c>
      <c r="O27" s="46">
        <v>2103</v>
      </c>
      <c r="P27" s="45">
        <v>2108</v>
      </c>
      <c r="Q27" s="44">
        <f t="shared" si="4"/>
        <v>2105.5</v>
      </c>
      <c r="R27" s="52">
        <v>2309</v>
      </c>
      <c r="S27" s="51">
        <v>1.3427</v>
      </c>
      <c r="T27" s="51">
        <v>1.1296999999999999</v>
      </c>
      <c r="U27" s="50">
        <v>114.95</v>
      </c>
      <c r="V27" s="43">
        <v>1719.67</v>
      </c>
      <c r="W27" s="43">
        <v>1687.77</v>
      </c>
      <c r="X27" s="49">
        <f t="shared" si="5"/>
        <v>2043.9054616269807</v>
      </c>
      <c r="Y27" s="48">
        <v>1.3423</v>
      </c>
    </row>
    <row r="28" spans="2:25" x14ac:dyDescent="0.25">
      <c r="B28" s="47">
        <v>44560</v>
      </c>
      <c r="C28" s="46">
        <v>2318.5</v>
      </c>
      <c r="D28" s="45">
        <v>2319</v>
      </c>
      <c r="E28" s="44">
        <f t="shared" si="0"/>
        <v>2318.75</v>
      </c>
      <c r="F28" s="46">
        <v>2283</v>
      </c>
      <c r="G28" s="45">
        <v>2285</v>
      </c>
      <c r="H28" s="44">
        <f t="shared" si="1"/>
        <v>2284</v>
      </c>
      <c r="I28" s="46">
        <v>2233</v>
      </c>
      <c r="J28" s="45">
        <v>2238</v>
      </c>
      <c r="K28" s="44">
        <f t="shared" si="2"/>
        <v>2235.5</v>
      </c>
      <c r="L28" s="46">
        <v>2183</v>
      </c>
      <c r="M28" s="45">
        <v>2188</v>
      </c>
      <c r="N28" s="44">
        <f t="shared" si="3"/>
        <v>2185.5</v>
      </c>
      <c r="O28" s="46">
        <v>2113</v>
      </c>
      <c r="P28" s="45">
        <v>2118</v>
      </c>
      <c r="Q28" s="44">
        <f t="shared" si="4"/>
        <v>2115.5</v>
      </c>
      <c r="R28" s="52">
        <v>2319</v>
      </c>
      <c r="S28" s="51">
        <v>1.3516999999999999</v>
      </c>
      <c r="T28" s="51">
        <v>1.1343000000000001</v>
      </c>
      <c r="U28" s="50">
        <v>115.04</v>
      </c>
      <c r="V28" s="43">
        <v>1715.62</v>
      </c>
      <c r="W28" s="43">
        <v>1691.21</v>
      </c>
      <c r="X28" s="49">
        <f t="shared" si="5"/>
        <v>2044.4326897646124</v>
      </c>
      <c r="Y28" s="48">
        <v>1.3511</v>
      </c>
    </row>
    <row r="29" spans="2:25" x14ac:dyDescent="0.25">
      <c r="B29" s="47">
        <v>44561</v>
      </c>
      <c r="C29" s="46">
        <v>2328</v>
      </c>
      <c r="D29" s="45">
        <v>2328.5</v>
      </c>
      <c r="E29" s="44">
        <f t="shared" si="0"/>
        <v>2328.25</v>
      </c>
      <c r="F29" s="46">
        <v>2287</v>
      </c>
      <c r="G29" s="45">
        <v>2289</v>
      </c>
      <c r="H29" s="44">
        <f t="shared" si="1"/>
        <v>2288</v>
      </c>
      <c r="I29" s="46">
        <v>2235</v>
      </c>
      <c r="J29" s="45">
        <v>2240</v>
      </c>
      <c r="K29" s="44">
        <f t="shared" si="2"/>
        <v>2237.5</v>
      </c>
      <c r="L29" s="46">
        <v>2195</v>
      </c>
      <c r="M29" s="45">
        <v>2200</v>
      </c>
      <c r="N29" s="44">
        <f t="shared" si="3"/>
        <v>2197.5</v>
      </c>
      <c r="O29" s="46">
        <v>2125</v>
      </c>
      <c r="P29" s="45">
        <v>2130</v>
      </c>
      <c r="Q29" s="44">
        <f t="shared" si="4"/>
        <v>2127.5</v>
      </c>
      <c r="R29" s="52">
        <v>2328.5</v>
      </c>
      <c r="S29" s="51">
        <v>1.3483000000000001</v>
      </c>
      <c r="T29" s="51">
        <v>1.1325000000000001</v>
      </c>
      <c r="U29" s="50">
        <v>115.15</v>
      </c>
      <c r="V29" s="43">
        <v>1726.99</v>
      </c>
      <c r="W29" s="43">
        <v>1698.45</v>
      </c>
      <c r="X29" s="49">
        <f t="shared" si="5"/>
        <v>2056.0706401766001</v>
      </c>
      <c r="Y29" s="48">
        <v>1.3476999999999999</v>
      </c>
    </row>
    <row r="30" spans="2:25" s="10" customFormat="1" x14ac:dyDescent="0.25">
      <c r="B30" s="42" t="s">
        <v>11</v>
      </c>
      <c r="C30" s="41">
        <f>ROUND(AVERAGE(C9:C29),2)</f>
        <v>2303.62</v>
      </c>
      <c r="D30" s="40">
        <f>ROUND(AVERAGE(D9:D29),2)</f>
        <v>2304.79</v>
      </c>
      <c r="E30" s="39">
        <f>ROUND(AVERAGE(C30:D30),2)</f>
        <v>2304.21</v>
      </c>
      <c r="F30" s="41">
        <f>ROUND(AVERAGE(F9:F29),2)</f>
        <v>2277.4299999999998</v>
      </c>
      <c r="G30" s="40">
        <f>ROUND(AVERAGE(G9:G29),2)</f>
        <v>2278.67</v>
      </c>
      <c r="H30" s="39">
        <f>ROUND(AVERAGE(F30:G30),2)</f>
        <v>2278.0500000000002</v>
      </c>
      <c r="I30" s="41">
        <f>ROUND(AVERAGE(I9:I29),2)</f>
        <v>2230.86</v>
      </c>
      <c r="J30" s="40">
        <f>ROUND(AVERAGE(J9:J29),2)</f>
        <v>2235.86</v>
      </c>
      <c r="K30" s="39">
        <f>ROUND(AVERAGE(I30:J30),2)</f>
        <v>2233.36</v>
      </c>
      <c r="L30" s="41">
        <f>ROUND(AVERAGE(L9:L29),2)</f>
        <v>2170.0500000000002</v>
      </c>
      <c r="M30" s="40">
        <f>ROUND(AVERAGE(M9:M29),2)</f>
        <v>2175.0500000000002</v>
      </c>
      <c r="N30" s="39">
        <f>ROUND(AVERAGE(L30:M30),2)</f>
        <v>2172.5500000000002</v>
      </c>
      <c r="O30" s="41">
        <f>ROUND(AVERAGE(O9:O29),2)</f>
        <v>2086.33</v>
      </c>
      <c r="P30" s="40">
        <f>ROUND(AVERAGE(P9:P29),2)</f>
        <v>2091.33</v>
      </c>
      <c r="Q30" s="39">
        <f>ROUND(AVERAGE(O30:P30),2)</f>
        <v>2088.83</v>
      </c>
      <c r="R30" s="38">
        <f>ROUND(AVERAGE(R9:R29),2)</f>
        <v>2304.79</v>
      </c>
      <c r="S30" s="37">
        <f>ROUND(AVERAGE(S9:S29),4)</f>
        <v>1.3309</v>
      </c>
      <c r="T30" s="36">
        <f>ROUND(AVERAGE(T9:T29),4)</f>
        <v>1.1302000000000001</v>
      </c>
      <c r="U30" s="175">
        <f>ROUND(AVERAGE(U9:U29),2)</f>
        <v>113.86</v>
      </c>
      <c r="V30" s="35">
        <f>AVERAGE(V9:V29)</f>
        <v>1731.7195238095239</v>
      </c>
      <c r="W30" s="35">
        <f>AVERAGE(W9:W29)</f>
        <v>1711.8538095238096</v>
      </c>
      <c r="X30" s="35">
        <f>AVERAGE(X9:X29)</f>
        <v>2039.1752528989805</v>
      </c>
      <c r="Y30" s="34">
        <f>AVERAGE(Y9:Y29)</f>
        <v>1.3311476190476192</v>
      </c>
    </row>
    <row r="31" spans="2:25" s="5" customFormat="1" x14ac:dyDescent="0.25">
      <c r="B31" s="33" t="s">
        <v>12</v>
      </c>
      <c r="C31" s="32">
        <f t="shared" ref="C31:Y31" si="6">MAX(C9:C29)</f>
        <v>2353</v>
      </c>
      <c r="D31" s="31">
        <f t="shared" si="6"/>
        <v>2355</v>
      </c>
      <c r="E31" s="30">
        <f t="shared" si="6"/>
        <v>2354</v>
      </c>
      <c r="F31" s="32">
        <f t="shared" si="6"/>
        <v>2316</v>
      </c>
      <c r="G31" s="31">
        <f t="shared" si="6"/>
        <v>2318</v>
      </c>
      <c r="H31" s="30">
        <f t="shared" si="6"/>
        <v>2317</v>
      </c>
      <c r="I31" s="32">
        <f t="shared" si="6"/>
        <v>2260</v>
      </c>
      <c r="J31" s="31">
        <f t="shared" si="6"/>
        <v>2265</v>
      </c>
      <c r="K31" s="30">
        <f t="shared" si="6"/>
        <v>2262.5</v>
      </c>
      <c r="L31" s="32">
        <f t="shared" si="6"/>
        <v>2205</v>
      </c>
      <c r="M31" s="31">
        <f t="shared" si="6"/>
        <v>2210</v>
      </c>
      <c r="N31" s="30">
        <f t="shared" si="6"/>
        <v>2207.5</v>
      </c>
      <c r="O31" s="32">
        <f t="shared" si="6"/>
        <v>2125</v>
      </c>
      <c r="P31" s="31">
        <f t="shared" si="6"/>
        <v>2130</v>
      </c>
      <c r="Q31" s="30">
        <f t="shared" si="6"/>
        <v>2127.5</v>
      </c>
      <c r="R31" s="29">
        <f t="shared" si="6"/>
        <v>2355</v>
      </c>
      <c r="S31" s="28">
        <f t="shared" si="6"/>
        <v>1.3516999999999999</v>
      </c>
      <c r="T31" s="27">
        <f t="shared" si="6"/>
        <v>1.1343000000000001</v>
      </c>
      <c r="U31" s="26">
        <f t="shared" si="6"/>
        <v>115.15</v>
      </c>
      <c r="V31" s="25">
        <f t="shared" si="6"/>
        <v>1767.06</v>
      </c>
      <c r="W31" s="25">
        <f t="shared" si="6"/>
        <v>1745.74</v>
      </c>
      <c r="X31" s="25">
        <f t="shared" si="6"/>
        <v>2078.9194915254238</v>
      </c>
      <c r="Y31" s="24">
        <f t="shared" si="6"/>
        <v>1.3511</v>
      </c>
    </row>
    <row r="32" spans="2:25" s="5" customFormat="1" ht="13.8" thickBot="1" x14ac:dyDescent="0.3">
      <c r="B32" s="23" t="s">
        <v>13</v>
      </c>
      <c r="C32" s="22">
        <f t="shared" ref="C32:Y32" si="7">MIN(C9:C29)</f>
        <v>2227</v>
      </c>
      <c r="D32" s="21">
        <f t="shared" si="7"/>
        <v>2228</v>
      </c>
      <c r="E32" s="20">
        <f t="shared" si="7"/>
        <v>2227.5</v>
      </c>
      <c r="F32" s="22">
        <f t="shared" si="7"/>
        <v>2214</v>
      </c>
      <c r="G32" s="21">
        <f t="shared" si="7"/>
        <v>2214.5</v>
      </c>
      <c r="H32" s="20">
        <f t="shared" si="7"/>
        <v>2214.25</v>
      </c>
      <c r="I32" s="22">
        <f t="shared" si="7"/>
        <v>2180</v>
      </c>
      <c r="J32" s="21">
        <f t="shared" si="7"/>
        <v>2185</v>
      </c>
      <c r="K32" s="20">
        <f t="shared" si="7"/>
        <v>2182.5</v>
      </c>
      <c r="L32" s="22">
        <f t="shared" si="7"/>
        <v>2133</v>
      </c>
      <c r="M32" s="21">
        <f t="shared" si="7"/>
        <v>2138</v>
      </c>
      <c r="N32" s="20">
        <f t="shared" si="7"/>
        <v>2135.5</v>
      </c>
      <c r="O32" s="22">
        <f t="shared" si="7"/>
        <v>2048</v>
      </c>
      <c r="P32" s="21">
        <f t="shared" si="7"/>
        <v>2053</v>
      </c>
      <c r="Q32" s="20">
        <f t="shared" si="7"/>
        <v>2050.5</v>
      </c>
      <c r="R32" s="19">
        <f t="shared" si="7"/>
        <v>2228</v>
      </c>
      <c r="S32" s="18">
        <f t="shared" si="7"/>
        <v>1.3190999999999999</v>
      </c>
      <c r="T32" s="17">
        <f t="shared" si="7"/>
        <v>1.1253</v>
      </c>
      <c r="U32" s="16">
        <f t="shared" si="7"/>
        <v>112.83</v>
      </c>
      <c r="V32" s="15">
        <f t="shared" si="7"/>
        <v>1680.86</v>
      </c>
      <c r="W32" s="15">
        <f t="shared" si="7"/>
        <v>1669.8</v>
      </c>
      <c r="X32" s="15">
        <f t="shared" si="7"/>
        <v>1974.8605824555193</v>
      </c>
      <c r="Y32" s="14">
        <f t="shared" si="7"/>
        <v>1.3194999999999999</v>
      </c>
    </row>
    <row r="34" spans="2:14" x14ac:dyDescent="0.25">
      <c r="B34" s="7" t="s">
        <v>14</v>
      </c>
      <c r="C34" s="9"/>
      <c r="D34" s="9"/>
      <c r="E34" s="8"/>
      <c r="F34" s="9"/>
      <c r="G34" s="9"/>
      <c r="H34" s="8"/>
      <c r="I34" s="9"/>
      <c r="J34" s="9"/>
      <c r="K34" s="8"/>
      <c r="L34" s="9"/>
      <c r="M34" s="9"/>
      <c r="N34" s="8"/>
    </row>
    <row r="35" spans="2:14" x14ac:dyDescent="0.25">
      <c r="B35" s="7" t="s">
        <v>15</v>
      </c>
      <c r="C35" s="9"/>
      <c r="D35" s="9"/>
      <c r="E35" s="8"/>
      <c r="F35" s="9"/>
      <c r="G35" s="9"/>
      <c r="H35" s="8"/>
      <c r="I35" s="9"/>
      <c r="J35" s="9"/>
      <c r="K35" s="8"/>
      <c r="L35" s="9"/>
      <c r="M35" s="9"/>
      <c r="N35" s="8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8.88671875" defaultRowHeight="13.2" x14ac:dyDescent="0.25"/>
  <cols>
    <col min="2" max="2" width="9.6640625" bestFit="1" customWidth="1"/>
    <col min="3" max="3" width="12.44140625" style="4" bestFit="1" customWidth="1"/>
    <col min="4" max="4" width="12" style="4" bestFit="1" customWidth="1"/>
    <col min="5" max="5" width="9.44140625" bestFit="1" customWidth="1"/>
    <col min="6" max="7" width="10.6640625" style="4" customWidth="1"/>
    <col min="8" max="8" width="10.6640625" customWidth="1"/>
    <col min="9" max="10" width="10.6640625" style="4" customWidth="1"/>
    <col min="11" max="11" width="10.6640625" customWidth="1"/>
    <col min="12" max="12" width="12.5546875" style="4" bestFit="1" customWidth="1"/>
    <col min="13" max="13" width="10" style="4" bestFit="1" customWidth="1"/>
    <col min="14" max="14" width="14.109375" bestFit="1" customWidth="1"/>
    <col min="15" max="15" width="12.5546875" style="4" bestFit="1" customWidth="1"/>
    <col min="16" max="16" width="10.5546875" bestFit="1" customWidth="1"/>
    <col min="17" max="17" width="11.33203125" bestFit="1" customWidth="1"/>
    <col min="18" max="18" width="14.109375" bestFit="1" customWidth="1"/>
    <col min="19" max="19" width="10.5546875" bestFit="1" customWidth="1"/>
  </cols>
  <sheetData>
    <row r="3" spans="1:19" ht="15.6" x14ac:dyDescent="0.3">
      <c r="B3" s="6" t="s">
        <v>19</v>
      </c>
    </row>
    <row r="4" spans="1:19" x14ac:dyDescent="0.25">
      <c r="B4" s="61" t="s">
        <v>29</v>
      </c>
    </row>
    <row r="6" spans="1:19" ht="13.8" thickBot="1" x14ac:dyDescent="0.3">
      <c r="B6" s="1">
        <v>44531</v>
      </c>
    </row>
    <row r="7" spans="1:19" ht="13.8" thickBot="1" x14ac:dyDescent="0.3">
      <c r="B7" s="60"/>
      <c r="C7" s="183" t="s">
        <v>0</v>
      </c>
      <c r="D7" s="184"/>
      <c r="E7" s="185"/>
      <c r="F7" s="183" t="s">
        <v>2</v>
      </c>
      <c r="G7" s="184"/>
      <c r="H7" s="185"/>
      <c r="I7" s="186" t="s">
        <v>3</v>
      </c>
      <c r="J7" s="187"/>
      <c r="K7" s="188"/>
      <c r="L7" s="176" t="s">
        <v>4</v>
      </c>
      <c r="M7" s="178" t="s">
        <v>21</v>
      </c>
      <c r="N7" s="179"/>
      <c r="O7" s="180"/>
      <c r="P7" s="181" t="s">
        <v>5</v>
      </c>
      <c r="Q7" s="182"/>
      <c r="R7" s="11" t="s">
        <v>18</v>
      </c>
      <c r="S7" s="176" t="s">
        <v>20</v>
      </c>
    </row>
    <row r="8" spans="1:19" ht="13.8" thickBot="1" x14ac:dyDescent="0.3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177"/>
      <c r="M8" s="56" t="s">
        <v>10</v>
      </c>
      <c r="N8" s="55" t="s">
        <v>16</v>
      </c>
      <c r="O8" s="12" t="s">
        <v>17</v>
      </c>
      <c r="P8" s="54" t="s">
        <v>8</v>
      </c>
      <c r="Q8" s="54" t="s">
        <v>9</v>
      </c>
      <c r="R8" s="13" t="s">
        <v>8</v>
      </c>
      <c r="S8" s="177" t="s">
        <v>20</v>
      </c>
    </row>
    <row r="9" spans="1:19" x14ac:dyDescent="0.25">
      <c r="B9" s="47">
        <v>44531</v>
      </c>
      <c r="C9" s="46">
        <v>39900</v>
      </c>
      <c r="D9" s="45">
        <v>39950</v>
      </c>
      <c r="E9" s="44">
        <f t="shared" ref="E9:E29" si="0">AVERAGE(C9:D9)</f>
        <v>39925</v>
      </c>
      <c r="F9" s="46">
        <v>39025</v>
      </c>
      <c r="G9" s="45">
        <v>39075</v>
      </c>
      <c r="H9" s="44">
        <f t="shared" ref="H9:H29" si="1">AVERAGE(F9:G9)</f>
        <v>39050</v>
      </c>
      <c r="I9" s="46">
        <v>36040</v>
      </c>
      <c r="J9" s="45">
        <v>36090</v>
      </c>
      <c r="K9" s="44">
        <f t="shared" ref="K9:K29" si="2">AVERAGE(I9:J9)</f>
        <v>36065</v>
      </c>
      <c r="L9" s="52">
        <v>39950</v>
      </c>
      <c r="M9" s="51">
        <v>1.3317000000000001</v>
      </c>
      <c r="N9" s="53">
        <v>1.1314</v>
      </c>
      <c r="O9" s="50">
        <v>113.41</v>
      </c>
      <c r="P9" s="43">
        <v>29999.25</v>
      </c>
      <c r="Q9" s="43">
        <v>29322.38</v>
      </c>
      <c r="R9" s="49">
        <f t="shared" ref="R9:R29" si="3">L9/N9</f>
        <v>35310.235106947148</v>
      </c>
      <c r="S9" s="48">
        <v>1.3326</v>
      </c>
    </row>
    <row r="10" spans="1:19" x14ac:dyDescent="0.25">
      <c r="B10" s="47">
        <v>44532</v>
      </c>
      <c r="C10" s="46">
        <v>39450</v>
      </c>
      <c r="D10" s="45">
        <v>39500</v>
      </c>
      <c r="E10" s="44">
        <f t="shared" si="0"/>
        <v>39475</v>
      </c>
      <c r="F10" s="46">
        <v>38700</v>
      </c>
      <c r="G10" s="45">
        <v>38800</v>
      </c>
      <c r="H10" s="44">
        <f t="shared" si="1"/>
        <v>38750</v>
      </c>
      <c r="I10" s="46">
        <v>35725</v>
      </c>
      <c r="J10" s="45">
        <v>35775</v>
      </c>
      <c r="K10" s="44">
        <f t="shared" si="2"/>
        <v>35750</v>
      </c>
      <c r="L10" s="52">
        <v>39500</v>
      </c>
      <c r="M10" s="51">
        <v>1.3331999999999999</v>
      </c>
      <c r="N10" s="51">
        <v>1.1343000000000001</v>
      </c>
      <c r="O10" s="50">
        <v>112.83</v>
      </c>
      <c r="P10" s="43">
        <v>29627.96</v>
      </c>
      <c r="Q10" s="43">
        <v>29087.64</v>
      </c>
      <c r="R10" s="49">
        <f t="shared" si="3"/>
        <v>34823.23900202768</v>
      </c>
      <c r="S10" s="48">
        <v>1.3339000000000001</v>
      </c>
    </row>
    <row r="11" spans="1:19" x14ac:dyDescent="0.25">
      <c r="B11" s="47">
        <v>44533</v>
      </c>
      <c r="C11" s="46">
        <v>40175</v>
      </c>
      <c r="D11" s="45">
        <v>40200</v>
      </c>
      <c r="E11" s="44">
        <f t="shared" si="0"/>
        <v>40187.5</v>
      </c>
      <c r="F11" s="46">
        <v>39400</v>
      </c>
      <c r="G11" s="45">
        <v>39500</v>
      </c>
      <c r="H11" s="44">
        <f t="shared" si="1"/>
        <v>39450</v>
      </c>
      <c r="I11" s="46">
        <v>36500</v>
      </c>
      <c r="J11" s="45">
        <v>36550</v>
      </c>
      <c r="K11" s="44">
        <f t="shared" si="2"/>
        <v>36525</v>
      </c>
      <c r="L11" s="52">
        <v>40200</v>
      </c>
      <c r="M11" s="51">
        <v>1.3272999999999999</v>
      </c>
      <c r="N11" s="51">
        <v>1.1296999999999999</v>
      </c>
      <c r="O11" s="50">
        <v>113.33</v>
      </c>
      <c r="P11" s="43">
        <v>30287.05</v>
      </c>
      <c r="Q11" s="43">
        <v>29746.22</v>
      </c>
      <c r="R11" s="49">
        <f t="shared" si="3"/>
        <v>35584.668496060905</v>
      </c>
      <c r="S11" s="48">
        <v>1.3279000000000001</v>
      </c>
    </row>
    <row r="12" spans="1:19" x14ac:dyDescent="0.25">
      <c r="B12" s="47">
        <v>44536</v>
      </c>
      <c r="C12" s="46">
        <v>39395</v>
      </c>
      <c r="D12" s="45">
        <v>39400</v>
      </c>
      <c r="E12" s="44">
        <f t="shared" si="0"/>
        <v>39397.5</v>
      </c>
      <c r="F12" s="46">
        <v>38840</v>
      </c>
      <c r="G12" s="45">
        <v>38850</v>
      </c>
      <c r="H12" s="44">
        <f t="shared" si="1"/>
        <v>38845</v>
      </c>
      <c r="I12" s="46">
        <v>36235</v>
      </c>
      <c r="J12" s="45">
        <v>36285</v>
      </c>
      <c r="K12" s="44">
        <f t="shared" si="2"/>
        <v>36260</v>
      </c>
      <c r="L12" s="52">
        <v>39400</v>
      </c>
      <c r="M12" s="51">
        <v>1.327</v>
      </c>
      <c r="N12" s="51">
        <v>1.1292</v>
      </c>
      <c r="O12" s="50">
        <v>113.13</v>
      </c>
      <c r="P12" s="43">
        <v>29691.03</v>
      </c>
      <c r="Q12" s="43">
        <v>29261.13</v>
      </c>
      <c r="R12" s="49">
        <f t="shared" si="3"/>
        <v>34891.9589089621</v>
      </c>
      <c r="S12" s="48">
        <v>1.3277000000000001</v>
      </c>
    </row>
    <row r="13" spans="1:19" x14ac:dyDescent="0.25">
      <c r="B13" s="47">
        <v>44537</v>
      </c>
      <c r="C13" s="46">
        <v>39895</v>
      </c>
      <c r="D13" s="45">
        <v>39900</v>
      </c>
      <c r="E13" s="44">
        <f t="shared" si="0"/>
        <v>39897.5</v>
      </c>
      <c r="F13" s="46">
        <v>39390</v>
      </c>
      <c r="G13" s="45">
        <v>39400</v>
      </c>
      <c r="H13" s="44">
        <f t="shared" si="1"/>
        <v>39395</v>
      </c>
      <c r="I13" s="46">
        <v>37130</v>
      </c>
      <c r="J13" s="45">
        <v>37180</v>
      </c>
      <c r="K13" s="44">
        <f t="shared" si="2"/>
        <v>37155</v>
      </c>
      <c r="L13" s="52">
        <v>39900</v>
      </c>
      <c r="M13" s="51">
        <v>1.3253999999999999</v>
      </c>
      <c r="N13" s="51">
        <v>1.1253</v>
      </c>
      <c r="O13" s="50">
        <v>113.53</v>
      </c>
      <c r="P13" s="43">
        <v>30104.12</v>
      </c>
      <c r="Q13" s="43">
        <v>29711.18</v>
      </c>
      <c r="R13" s="49">
        <f t="shared" si="3"/>
        <v>35457.211410290591</v>
      </c>
      <c r="S13" s="48">
        <v>1.3261000000000001</v>
      </c>
    </row>
    <row r="14" spans="1:19" x14ac:dyDescent="0.25">
      <c r="B14" s="47">
        <v>44538</v>
      </c>
      <c r="C14" s="46">
        <v>39695</v>
      </c>
      <c r="D14" s="45">
        <v>39700</v>
      </c>
      <c r="E14" s="44">
        <f t="shared" si="0"/>
        <v>39697.5</v>
      </c>
      <c r="F14" s="46">
        <v>39050</v>
      </c>
      <c r="G14" s="45">
        <v>39100</v>
      </c>
      <c r="H14" s="44">
        <f t="shared" si="1"/>
        <v>39075</v>
      </c>
      <c r="I14" s="46">
        <v>36990</v>
      </c>
      <c r="J14" s="45">
        <v>37040</v>
      </c>
      <c r="K14" s="44">
        <f t="shared" si="2"/>
        <v>37015</v>
      </c>
      <c r="L14" s="52">
        <v>39700</v>
      </c>
      <c r="M14" s="51">
        <v>1.3193999999999999</v>
      </c>
      <c r="N14" s="51">
        <v>1.1292</v>
      </c>
      <c r="O14" s="50">
        <v>113.76</v>
      </c>
      <c r="P14" s="43">
        <v>30089.43</v>
      </c>
      <c r="Q14" s="43">
        <v>29618.97</v>
      </c>
      <c r="R14" s="49">
        <f t="shared" si="3"/>
        <v>35157.633722989725</v>
      </c>
      <c r="S14" s="48">
        <v>1.3201000000000001</v>
      </c>
    </row>
    <row r="15" spans="1:19" x14ac:dyDescent="0.25">
      <c r="B15" s="47">
        <v>44539</v>
      </c>
      <c r="C15" s="46">
        <v>40050</v>
      </c>
      <c r="D15" s="45">
        <v>40150</v>
      </c>
      <c r="E15" s="44">
        <f t="shared" si="0"/>
        <v>40100</v>
      </c>
      <c r="F15" s="46">
        <v>39500</v>
      </c>
      <c r="G15" s="45">
        <v>39550</v>
      </c>
      <c r="H15" s="44">
        <f t="shared" si="1"/>
        <v>39525</v>
      </c>
      <c r="I15" s="46">
        <v>37555</v>
      </c>
      <c r="J15" s="45">
        <v>37605</v>
      </c>
      <c r="K15" s="44">
        <f t="shared" si="2"/>
        <v>37580</v>
      </c>
      <c r="L15" s="52">
        <v>40150</v>
      </c>
      <c r="M15" s="51">
        <v>1.3190999999999999</v>
      </c>
      <c r="N15" s="51">
        <v>1.131</v>
      </c>
      <c r="O15" s="50">
        <v>113.44</v>
      </c>
      <c r="P15" s="43">
        <v>30437.42</v>
      </c>
      <c r="Q15" s="43">
        <v>29973.47</v>
      </c>
      <c r="R15" s="49">
        <f t="shared" si="3"/>
        <v>35499.557913351018</v>
      </c>
      <c r="S15" s="48">
        <v>1.3194999999999999</v>
      </c>
    </row>
    <row r="16" spans="1:19" x14ac:dyDescent="0.25">
      <c r="B16" s="47">
        <v>44540</v>
      </c>
      <c r="C16" s="46">
        <v>40145</v>
      </c>
      <c r="D16" s="45">
        <v>40150</v>
      </c>
      <c r="E16" s="44">
        <f t="shared" si="0"/>
        <v>40147.5</v>
      </c>
      <c r="F16" s="46">
        <v>39400</v>
      </c>
      <c r="G16" s="45">
        <v>39450</v>
      </c>
      <c r="H16" s="44">
        <f t="shared" si="1"/>
        <v>39425</v>
      </c>
      <c r="I16" s="46">
        <v>37505</v>
      </c>
      <c r="J16" s="45">
        <v>37555</v>
      </c>
      <c r="K16" s="44">
        <f t="shared" si="2"/>
        <v>37530</v>
      </c>
      <c r="L16" s="52">
        <v>40150</v>
      </c>
      <c r="M16" s="51">
        <v>1.321</v>
      </c>
      <c r="N16" s="51">
        <v>1.1278999999999999</v>
      </c>
      <c r="O16" s="50">
        <v>113.69</v>
      </c>
      <c r="P16" s="43">
        <v>30393.64</v>
      </c>
      <c r="Q16" s="43">
        <v>29852.44</v>
      </c>
      <c r="R16" s="49">
        <f t="shared" si="3"/>
        <v>35597.127404911786</v>
      </c>
      <c r="S16" s="48">
        <v>1.3214999999999999</v>
      </c>
    </row>
    <row r="17" spans="2:19" x14ac:dyDescent="0.25">
      <c r="B17" s="47">
        <v>44543</v>
      </c>
      <c r="C17" s="46">
        <v>39500</v>
      </c>
      <c r="D17" s="45">
        <v>39525</v>
      </c>
      <c r="E17" s="44">
        <f t="shared" si="0"/>
        <v>39512.5</v>
      </c>
      <c r="F17" s="46">
        <v>39375</v>
      </c>
      <c r="G17" s="45">
        <v>39400</v>
      </c>
      <c r="H17" s="44">
        <f t="shared" si="1"/>
        <v>39387.5</v>
      </c>
      <c r="I17" s="46">
        <v>37605</v>
      </c>
      <c r="J17" s="45">
        <v>37655</v>
      </c>
      <c r="K17" s="44">
        <f t="shared" si="2"/>
        <v>37630</v>
      </c>
      <c r="L17" s="52">
        <v>39525</v>
      </c>
      <c r="M17" s="51">
        <v>1.3248</v>
      </c>
      <c r="N17" s="51">
        <v>1.1276999999999999</v>
      </c>
      <c r="O17" s="50">
        <v>113.62</v>
      </c>
      <c r="P17" s="43">
        <v>29834.69</v>
      </c>
      <c r="Q17" s="43">
        <v>29726.87</v>
      </c>
      <c r="R17" s="49">
        <f t="shared" si="3"/>
        <v>35049.215216812983</v>
      </c>
      <c r="S17" s="48">
        <v>1.3253999999999999</v>
      </c>
    </row>
    <row r="18" spans="2:19" x14ac:dyDescent="0.25">
      <c r="B18" s="47">
        <v>44544</v>
      </c>
      <c r="C18" s="46">
        <v>39075</v>
      </c>
      <c r="D18" s="45">
        <v>39125</v>
      </c>
      <c r="E18" s="44">
        <f t="shared" si="0"/>
        <v>39100</v>
      </c>
      <c r="F18" s="46">
        <v>38850</v>
      </c>
      <c r="G18" s="45">
        <v>38900</v>
      </c>
      <c r="H18" s="44">
        <f t="shared" si="1"/>
        <v>38875</v>
      </c>
      <c r="I18" s="46">
        <v>37280</v>
      </c>
      <c r="J18" s="45">
        <v>37330</v>
      </c>
      <c r="K18" s="44">
        <f t="shared" si="2"/>
        <v>37305</v>
      </c>
      <c r="L18" s="52">
        <v>39125</v>
      </c>
      <c r="M18" s="51">
        <v>1.3252999999999999</v>
      </c>
      <c r="N18" s="51">
        <v>1.131</v>
      </c>
      <c r="O18" s="50">
        <v>113.55</v>
      </c>
      <c r="P18" s="43">
        <v>29521.62</v>
      </c>
      <c r="Q18" s="43">
        <v>29338.560000000001</v>
      </c>
      <c r="R18" s="49">
        <f t="shared" si="3"/>
        <v>34593.280282935455</v>
      </c>
      <c r="S18" s="48">
        <v>1.3259000000000001</v>
      </c>
    </row>
    <row r="19" spans="2:19" x14ac:dyDescent="0.25">
      <c r="B19" s="47">
        <v>44545</v>
      </c>
      <c r="C19" s="46">
        <v>38650</v>
      </c>
      <c r="D19" s="45">
        <v>38700</v>
      </c>
      <c r="E19" s="44">
        <f t="shared" si="0"/>
        <v>38675</v>
      </c>
      <c r="F19" s="46">
        <v>38250</v>
      </c>
      <c r="G19" s="45">
        <v>38300</v>
      </c>
      <c r="H19" s="44">
        <f t="shared" si="1"/>
        <v>38275</v>
      </c>
      <c r="I19" s="46">
        <v>36850</v>
      </c>
      <c r="J19" s="45">
        <v>36900</v>
      </c>
      <c r="K19" s="44">
        <f t="shared" si="2"/>
        <v>36875</v>
      </c>
      <c r="L19" s="52">
        <v>38700</v>
      </c>
      <c r="M19" s="51">
        <v>1.3258000000000001</v>
      </c>
      <c r="N19" s="51">
        <v>1.1263000000000001</v>
      </c>
      <c r="O19" s="50">
        <v>113.89</v>
      </c>
      <c r="P19" s="43">
        <v>29189.919999999998</v>
      </c>
      <c r="Q19" s="43">
        <v>28879.51</v>
      </c>
      <c r="R19" s="49">
        <f t="shared" si="3"/>
        <v>34360.294770487431</v>
      </c>
      <c r="S19" s="48">
        <v>1.3262</v>
      </c>
    </row>
    <row r="20" spans="2:19" x14ac:dyDescent="0.25">
      <c r="B20" s="47">
        <v>44546</v>
      </c>
      <c r="C20" s="46">
        <v>39000</v>
      </c>
      <c r="D20" s="45">
        <v>39050</v>
      </c>
      <c r="E20" s="44">
        <f t="shared" si="0"/>
        <v>39025</v>
      </c>
      <c r="F20" s="46">
        <v>38400</v>
      </c>
      <c r="G20" s="45">
        <v>38500</v>
      </c>
      <c r="H20" s="44">
        <f t="shared" si="1"/>
        <v>38450</v>
      </c>
      <c r="I20" s="46">
        <v>36955</v>
      </c>
      <c r="J20" s="45">
        <v>37005</v>
      </c>
      <c r="K20" s="44">
        <f t="shared" si="2"/>
        <v>36980</v>
      </c>
      <c r="L20" s="52">
        <v>39050</v>
      </c>
      <c r="M20" s="51">
        <v>1.3351999999999999</v>
      </c>
      <c r="N20" s="51">
        <v>1.1328</v>
      </c>
      <c r="O20" s="50">
        <v>114.17</v>
      </c>
      <c r="P20" s="43">
        <v>29246.55</v>
      </c>
      <c r="Q20" s="43">
        <v>28830.31</v>
      </c>
      <c r="R20" s="49">
        <f t="shared" si="3"/>
        <v>34472.10451977401</v>
      </c>
      <c r="S20" s="48">
        <v>1.3353999999999999</v>
      </c>
    </row>
    <row r="21" spans="2:19" x14ac:dyDescent="0.25">
      <c r="B21" s="47">
        <v>44547</v>
      </c>
      <c r="C21" s="46">
        <v>39500</v>
      </c>
      <c r="D21" s="45">
        <v>39550</v>
      </c>
      <c r="E21" s="44">
        <f t="shared" si="0"/>
        <v>39525</v>
      </c>
      <c r="F21" s="46">
        <v>38750</v>
      </c>
      <c r="G21" s="45">
        <v>38800</v>
      </c>
      <c r="H21" s="44">
        <f t="shared" si="1"/>
        <v>38775</v>
      </c>
      <c r="I21" s="46">
        <v>37450</v>
      </c>
      <c r="J21" s="45">
        <v>37500</v>
      </c>
      <c r="K21" s="44">
        <f t="shared" si="2"/>
        <v>37475</v>
      </c>
      <c r="L21" s="52">
        <v>39550</v>
      </c>
      <c r="M21" s="51">
        <v>1.3297000000000001</v>
      </c>
      <c r="N21" s="51">
        <v>1.1331</v>
      </c>
      <c r="O21" s="50">
        <v>113.24</v>
      </c>
      <c r="P21" s="43">
        <v>29743.55</v>
      </c>
      <c r="Q21" s="43">
        <v>29177.32</v>
      </c>
      <c r="R21" s="49">
        <f t="shared" si="3"/>
        <v>34904.244991615924</v>
      </c>
      <c r="S21" s="48">
        <v>1.3298000000000001</v>
      </c>
    </row>
    <row r="22" spans="2:19" x14ac:dyDescent="0.25">
      <c r="B22" s="47">
        <v>44550</v>
      </c>
      <c r="C22" s="46">
        <v>38650</v>
      </c>
      <c r="D22" s="45">
        <v>38750</v>
      </c>
      <c r="E22" s="44">
        <f t="shared" si="0"/>
        <v>38700</v>
      </c>
      <c r="F22" s="46">
        <v>38150</v>
      </c>
      <c r="G22" s="45">
        <v>38200</v>
      </c>
      <c r="H22" s="44">
        <f t="shared" si="1"/>
        <v>38175</v>
      </c>
      <c r="I22" s="46">
        <v>36870</v>
      </c>
      <c r="J22" s="45">
        <v>36920</v>
      </c>
      <c r="K22" s="44">
        <f t="shared" si="2"/>
        <v>36895</v>
      </c>
      <c r="L22" s="52">
        <v>38750</v>
      </c>
      <c r="M22" s="51">
        <v>1.3216000000000001</v>
      </c>
      <c r="N22" s="51">
        <v>1.1269</v>
      </c>
      <c r="O22" s="50">
        <v>113.53</v>
      </c>
      <c r="P22" s="43">
        <v>29320.52</v>
      </c>
      <c r="Q22" s="43">
        <v>28906.55</v>
      </c>
      <c r="R22" s="49">
        <f t="shared" si="3"/>
        <v>34386.369686751263</v>
      </c>
      <c r="S22" s="48">
        <v>1.3214999999999999</v>
      </c>
    </row>
    <row r="23" spans="2:19" x14ac:dyDescent="0.25">
      <c r="B23" s="47">
        <v>44551</v>
      </c>
      <c r="C23" s="46">
        <v>39000</v>
      </c>
      <c r="D23" s="45">
        <v>39100</v>
      </c>
      <c r="E23" s="44">
        <f t="shared" si="0"/>
        <v>39050</v>
      </c>
      <c r="F23" s="46">
        <v>38450</v>
      </c>
      <c r="G23" s="45">
        <v>38500</v>
      </c>
      <c r="H23" s="44">
        <f t="shared" si="1"/>
        <v>38475</v>
      </c>
      <c r="I23" s="46">
        <v>37410</v>
      </c>
      <c r="J23" s="45">
        <v>37460</v>
      </c>
      <c r="K23" s="44">
        <f t="shared" si="2"/>
        <v>37435</v>
      </c>
      <c r="L23" s="52">
        <v>39100</v>
      </c>
      <c r="M23" s="51">
        <v>1.3253999999999999</v>
      </c>
      <c r="N23" s="51">
        <v>1.1294999999999999</v>
      </c>
      <c r="O23" s="50">
        <v>113.72</v>
      </c>
      <c r="P23" s="43">
        <v>29500.53</v>
      </c>
      <c r="Q23" s="43">
        <v>29054.41</v>
      </c>
      <c r="R23" s="49">
        <f t="shared" si="3"/>
        <v>34617.08720672864</v>
      </c>
      <c r="S23" s="48">
        <v>1.3250999999999999</v>
      </c>
    </row>
    <row r="24" spans="2:19" x14ac:dyDescent="0.25">
      <c r="B24" s="47">
        <v>44552</v>
      </c>
      <c r="C24" s="46">
        <v>39350</v>
      </c>
      <c r="D24" s="45">
        <v>39450</v>
      </c>
      <c r="E24" s="44">
        <f t="shared" si="0"/>
        <v>39400</v>
      </c>
      <c r="F24" s="46">
        <v>38500</v>
      </c>
      <c r="G24" s="45">
        <v>38600</v>
      </c>
      <c r="H24" s="44">
        <f t="shared" si="1"/>
        <v>38550</v>
      </c>
      <c r="I24" s="46">
        <v>37350</v>
      </c>
      <c r="J24" s="45">
        <v>37400</v>
      </c>
      <c r="K24" s="44">
        <f t="shared" si="2"/>
        <v>37375</v>
      </c>
      <c r="L24" s="52">
        <v>39450</v>
      </c>
      <c r="M24" s="51">
        <v>1.3306</v>
      </c>
      <c r="N24" s="51">
        <v>1.1304000000000001</v>
      </c>
      <c r="O24" s="50">
        <v>114.23</v>
      </c>
      <c r="P24" s="43">
        <v>29648.28</v>
      </c>
      <c r="Q24" s="43">
        <v>29016.01</v>
      </c>
      <c r="R24" s="49">
        <f t="shared" si="3"/>
        <v>34899.150743099788</v>
      </c>
      <c r="S24" s="48">
        <v>1.3303</v>
      </c>
    </row>
    <row r="25" spans="2:19" x14ac:dyDescent="0.25">
      <c r="B25" s="47">
        <v>44553</v>
      </c>
      <c r="C25" s="46">
        <v>39680</v>
      </c>
      <c r="D25" s="45">
        <v>39690</v>
      </c>
      <c r="E25" s="44">
        <f t="shared" si="0"/>
        <v>39685</v>
      </c>
      <c r="F25" s="46">
        <v>38800</v>
      </c>
      <c r="G25" s="45">
        <v>38900</v>
      </c>
      <c r="H25" s="44">
        <f t="shared" si="1"/>
        <v>38850</v>
      </c>
      <c r="I25" s="46">
        <v>37335</v>
      </c>
      <c r="J25" s="45">
        <v>37385</v>
      </c>
      <c r="K25" s="44">
        <f t="shared" si="2"/>
        <v>37360</v>
      </c>
      <c r="L25" s="52">
        <v>39690</v>
      </c>
      <c r="M25" s="51">
        <v>1.3429</v>
      </c>
      <c r="N25" s="51">
        <v>1.1307</v>
      </c>
      <c r="O25" s="50">
        <v>114.36</v>
      </c>
      <c r="P25" s="43">
        <v>29555.439999999999</v>
      </c>
      <c r="Q25" s="43">
        <v>28973.63</v>
      </c>
      <c r="R25" s="49">
        <f t="shared" si="3"/>
        <v>35102.149111170067</v>
      </c>
      <c r="S25" s="48">
        <v>1.3426</v>
      </c>
    </row>
    <row r="26" spans="2:19" x14ac:dyDescent="0.25">
      <c r="B26" s="47">
        <v>44554</v>
      </c>
      <c r="C26" s="46">
        <v>39800</v>
      </c>
      <c r="D26" s="45">
        <v>39850</v>
      </c>
      <c r="E26" s="44">
        <f t="shared" si="0"/>
        <v>39825</v>
      </c>
      <c r="F26" s="46">
        <v>38900</v>
      </c>
      <c r="G26" s="45">
        <v>38905</v>
      </c>
      <c r="H26" s="44">
        <f t="shared" si="1"/>
        <v>38902.5</v>
      </c>
      <c r="I26" s="46">
        <v>37450</v>
      </c>
      <c r="J26" s="45">
        <v>37500</v>
      </c>
      <c r="K26" s="44">
        <f t="shared" si="2"/>
        <v>37475</v>
      </c>
      <c r="L26" s="52">
        <v>39850</v>
      </c>
      <c r="M26" s="51">
        <v>1.3418000000000001</v>
      </c>
      <c r="N26" s="51">
        <v>1.1322000000000001</v>
      </c>
      <c r="O26" s="50">
        <v>114.4</v>
      </c>
      <c r="P26" s="43">
        <v>29698.91</v>
      </c>
      <c r="Q26" s="43">
        <v>29001.119999999999</v>
      </c>
      <c r="R26" s="49">
        <f t="shared" si="3"/>
        <v>35196.961667549898</v>
      </c>
      <c r="S26" s="48">
        <v>1.3414999999999999</v>
      </c>
    </row>
    <row r="27" spans="2:19" x14ac:dyDescent="0.25">
      <c r="B27" s="47">
        <v>44559</v>
      </c>
      <c r="C27" s="46">
        <v>39700</v>
      </c>
      <c r="D27" s="45">
        <v>39750</v>
      </c>
      <c r="E27" s="44">
        <f t="shared" si="0"/>
        <v>39725</v>
      </c>
      <c r="F27" s="46">
        <v>39050</v>
      </c>
      <c r="G27" s="45">
        <v>39100</v>
      </c>
      <c r="H27" s="44">
        <f t="shared" si="1"/>
        <v>39075</v>
      </c>
      <c r="I27" s="46">
        <v>37590</v>
      </c>
      <c r="J27" s="45">
        <v>37640</v>
      </c>
      <c r="K27" s="44">
        <f t="shared" si="2"/>
        <v>37615</v>
      </c>
      <c r="L27" s="52">
        <v>39750</v>
      </c>
      <c r="M27" s="51">
        <v>1.3427</v>
      </c>
      <c r="N27" s="51">
        <v>1.1296999999999999</v>
      </c>
      <c r="O27" s="50">
        <v>114.95</v>
      </c>
      <c r="P27" s="43">
        <v>29604.53</v>
      </c>
      <c r="Q27" s="43">
        <v>29129.11</v>
      </c>
      <c r="R27" s="49">
        <f t="shared" si="3"/>
        <v>35186.332654687089</v>
      </c>
      <c r="S27" s="48">
        <v>1.3423</v>
      </c>
    </row>
    <row r="28" spans="2:19" x14ac:dyDescent="0.25">
      <c r="B28" s="47">
        <v>44560</v>
      </c>
      <c r="C28" s="46">
        <v>39875</v>
      </c>
      <c r="D28" s="45">
        <v>39925</v>
      </c>
      <c r="E28" s="44">
        <f t="shared" si="0"/>
        <v>39900</v>
      </c>
      <c r="F28" s="46">
        <v>39100</v>
      </c>
      <c r="G28" s="45">
        <v>39150</v>
      </c>
      <c r="H28" s="44">
        <f t="shared" si="1"/>
        <v>39125</v>
      </c>
      <c r="I28" s="46">
        <v>37640</v>
      </c>
      <c r="J28" s="45">
        <v>37690</v>
      </c>
      <c r="K28" s="44">
        <f t="shared" si="2"/>
        <v>37665</v>
      </c>
      <c r="L28" s="52">
        <v>39925</v>
      </c>
      <c r="M28" s="51">
        <v>1.3516999999999999</v>
      </c>
      <c r="N28" s="51">
        <v>1.1343000000000001</v>
      </c>
      <c r="O28" s="50">
        <v>115.04</v>
      </c>
      <c r="P28" s="43">
        <v>29536.880000000001</v>
      </c>
      <c r="Q28" s="43">
        <v>28976.39</v>
      </c>
      <c r="R28" s="49">
        <f t="shared" si="3"/>
        <v>35197.919421669751</v>
      </c>
      <c r="S28" s="48">
        <v>1.3511</v>
      </c>
    </row>
    <row r="29" spans="2:19" x14ac:dyDescent="0.25">
      <c r="B29" s="47">
        <v>44561</v>
      </c>
      <c r="C29" s="46">
        <v>39615</v>
      </c>
      <c r="D29" s="45">
        <v>39635</v>
      </c>
      <c r="E29" s="44">
        <f t="shared" si="0"/>
        <v>39625</v>
      </c>
      <c r="F29" s="46">
        <v>39075</v>
      </c>
      <c r="G29" s="45">
        <v>39100</v>
      </c>
      <c r="H29" s="44">
        <f t="shared" si="1"/>
        <v>39087.5</v>
      </c>
      <c r="I29" s="46">
        <v>37615</v>
      </c>
      <c r="J29" s="45">
        <v>37665</v>
      </c>
      <c r="K29" s="44">
        <f t="shared" si="2"/>
        <v>37640</v>
      </c>
      <c r="L29" s="52">
        <v>39635</v>
      </c>
      <c r="M29" s="51">
        <v>1.3483000000000001</v>
      </c>
      <c r="N29" s="51">
        <v>1.1325000000000001</v>
      </c>
      <c r="O29" s="50">
        <v>115.15</v>
      </c>
      <c r="P29" s="43">
        <v>29396.28</v>
      </c>
      <c r="Q29" s="43">
        <v>29012.39</v>
      </c>
      <c r="R29" s="49">
        <f t="shared" si="3"/>
        <v>34997.792494481233</v>
      </c>
      <c r="S29" s="48">
        <v>1.3476999999999999</v>
      </c>
    </row>
    <row r="30" spans="2:19" s="10" customFormat="1" x14ac:dyDescent="0.25">
      <c r="B30" s="42" t="s">
        <v>11</v>
      </c>
      <c r="C30" s="41">
        <f>ROUND(AVERAGE(C9:C29),2)</f>
        <v>39528.57</v>
      </c>
      <c r="D30" s="40">
        <f>ROUND(AVERAGE(D9:D29),2)</f>
        <v>39573.81</v>
      </c>
      <c r="E30" s="39">
        <f>ROUND(AVERAGE(C30:D30),2)</f>
        <v>39551.19</v>
      </c>
      <c r="F30" s="41">
        <f>ROUND(AVERAGE(F9:F29),2)</f>
        <v>38902.620000000003</v>
      </c>
      <c r="G30" s="40">
        <f>ROUND(AVERAGE(G9:G29),2)</f>
        <v>38956.19</v>
      </c>
      <c r="H30" s="39">
        <f>ROUND(AVERAGE(F30:G30),2)</f>
        <v>38929.410000000003</v>
      </c>
      <c r="I30" s="41">
        <f>ROUND(AVERAGE(I9:I29),2)</f>
        <v>37099.050000000003</v>
      </c>
      <c r="J30" s="40">
        <f>ROUND(AVERAGE(J9:J29),2)</f>
        <v>37149.050000000003</v>
      </c>
      <c r="K30" s="39">
        <f>ROUND(AVERAGE(I30:J30),2)</f>
        <v>37124.050000000003</v>
      </c>
      <c r="L30" s="38">
        <f>ROUND(AVERAGE(L9:L29),2)</f>
        <v>39573.81</v>
      </c>
      <c r="M30" s="37">
        <f>ROUND(AVERAGE(M9:M29),4)</f>
        <v>1.3309</v>
      </c>
      <c r="N30" s="36">
        <f>ROUND(AVERAGE(N9:N29),4)</f>
        <v>1.1302000000000001</v>
      </c>
      <c r="O30" s="175">
        <f>ROUND(AVERAGE(O9:O29),2)</f>
        <v>113.86</v>
      </c>
      <c r="P30" s="35">
        <f>AVERAGE(P9:P29)</f>
        <v>29734.647619047624</v>
      </c>
      <c r="Q30" s="35">
        <f>AVERAGE(Q9:Q29)</f>
        <v>29266.457619047625</v>
      </c>
      <c r="R30" s="35">
        <f>AVERAGE(R9:R29)</f>
        <v>35013.549273014498</v>
      </c>
      <c r="S30" s="34">
        <f>AVERAGE(S9:S29)</f>
        <v>1.3311476190476192</v>
      </c>
    </row>
    <row r="31" spans="2:19" s="5" customFormat="1" x14ac:dyDescent="0.25">
      <c r="B31" s="33" t="s">
        <v>12</v>
      </c>
      <c r="C31" s="32">
        <f t="shared" ref="C31:S31" si="4">MAX(C9:C29)</f>
        <v>40175</v>
      </c>
      <c r="D31" s="31">
        <f t="shared" si="4"/>
        <v>40200</v>
      </c>
      <c r="E31" s="30">
        <f t="shared" si="4"/>
        <v>40187.5</v>
      </c>
      <c r="F31" s="32">
        <f t="shared" si="4"/>
        <v>39500</v>
      </c>
      <c r="G31" s="31">
        <f t="shared" si="4"/>
        <v>39550</v>
      </c>
      <c r="H31" s="30">
        <f t="shared" si="4"/>
        <v>39525</v>
      </c>
      <c r="I31" s="32">
        <f t="shared" si="4"/>
        <v>37640</v>
      </c>
      <c r="J31" s="31">
        <f t="shared" si="4"/>
        <v>37690</v>
      </c>
      <c r="K31" s="30">
        <f t="shared" si="4"/>
        <v>37665</v>
      </c>
      <c r="L31" s="29">
        <f t="shared" si="4"/>
        <v>40200</v>
      </c>
      <c r="M31" s="28">
        <f t="shared" si="4"/>
        <v>1.3516999999999999</v>
      </c>
      <c r="N31" s="27">
        <f t="shared" si="4"/>
        <v>1.1343000000000001</v>
      </c>
      <c r="O31" s="26">
        <f t="shared" si="4"/>
        <v>115.15</v>
      </c>
      <c r="P31" s="25">
        <f t="shared" si="4"/>
        <v>30437.42</v>
      </c>
      <c r="Q31" s="25">
        <f t="shared" si="4"/>
        <v>29973.47</v>
      </c>
      <c r="R31" s="25">
        <f t="shared" si="4"/>
        <v>35597.127404911786</v>
      </c>
      <c r="S31" s="24">
        <f t="shared" si="4"/>
        <v>1.3511</v>
      </c>
    </row>
    <row r="32" spans="2:19" s="5" customFormat="1" ht="13.8" thickBot="1" x14ac:dyDescent="0.3">
      <c r="B32" s="23" t="s">
        <v>13</v>
      </c>
      <c r="C32" s="22">
        <f t="shared" ref="C32:S32" si="5">MIN(C9:C29)</f>
        <v>38650</v>
      </c>
      <c r="D32" s="21">
        <f t="shared" si="5"/>
        <v>38700</v>
      </c>
      <c r="E32" s="20">
        <f t="shared" si="5"/>
        <v>38675</v>
      </c>
      <c r="F32" s="22">
        <f t="shared" si="5"/>
        <v>38150</v>
      </c>
      <c r="G32" s="21">
        <f t="shared" si="5"/>
        <v>38200</v>
      </c>
      <c r="H32" s="20">
        <f t="shared" si="5"/>
        <v>38175</v>
      </c>
      <c r="I32" s="22">
        <f t="shared" si="5"/>
        <v>35725</v>
      </c>
      <c r="J32" s="21">
        <f t="shared" si="5"/>
        <v>35775</v>
      </c>
      <c r="K32" s="20">
        <f t="shared" si="5"/>
        <v>35750</v>
      </c>
      <c r="L32" s="19">
        <f t="shared" si="5"/>
        <v>38700</v>
      </c>
      <c r="M32" s="18">
        <f t="shared" si="5"/>
        <v>1.3190999999999999</v>
      </c>
      <c r="N32" s="17">
        <f t="shared" si="5"/>
        <v>1.1253</v>
      </c>
      <c r="O32" s="16">
        <f t="shared" si="5"/>
        <v>112.83</v>
      </c>
      <c r="P32" s="15">
        <f t="shared" si="5"/>
        <v>29189.919999999998</v>
      </c>
      <c r="Q32" s="15">
        <f t="shared" si="5"/>
        <v>28830.31</v>
      </c>
      <c r="R32" s="15">
        <f t="shared" si="5"/>
        <v>34360.294770487431</v>
      </c>
      <c r="S32" s="14">
        <f t="shared" si="5"/>
        <v>1.3194999999999999</v>
      </c>
    </row>
    <row r="34" spans="2:14" x14ac:dyDescent="0.25">
      <c r="B34" s="7" t="s">
        <v>14</v>
      </c>
      <c r="C34" s="9"/>
      <c r="D34" s="9"/>
      <c r="E34" s="8"/>
      <c r="F34" s="9"/>
      <c r="G34" s="9"/>
      <c r="H34" s="8"/>
      <c r="I34" s="9"/>
      <c r="J34" s="9"/>
      <c r="K34" s="8"/>
      <c r="L34" s="9"/>
      <c r="M34" s="9"/>
      <c r="N34" s="8"/>
    </row>
    <row r="35" spans="2:14" x14ac:dyDescent="0.25">
      <c r="B35" s="7" t="s">
        <v>15</v>
      </c>
      <c r="C35" s="9"/>
      <c r="D35" s="9"/>
      <c r="E35" s="8"/>
      <c r="F35" s="9"/>
      <c r="G35" s="9"/>
      <c r="H35" s="8"/>
      <c r="I35" s="9"/>
      <c r="J35" s="9"/>
      <c r="K35" s="8"/>
      <c r="L35" s="9"/>
      <c r="M35" s="9"/>
      <c r="N35" s="8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5"/>
  <sheetViews>
    <sheetView tabSelected="1" workbookViewId="0">
      <pane ySplit="8" topLeftCell="A9" activePane="bottomLeft" state="frozen"/>
      <selection activeCell="C46" sqref="C46"/>
      <selection pane="bottomLeft"/>
    </sheetView>
  </sheetViews>
  <sheetFormatPr baseColWidth="10" defaultColWidth="8.88671875" defaultRowHeight="13.2" x14ac:dyDescent="0.25"/>
  <cols>
    <col min="2" max="2" width="9.6640625" bestFit="1" customWidth="1"/>
    <col min="3" max="3" width="12.44140625" style="4" bestFit="1" customWidth="1"/>
    <col min="4" max="4" width="12" style="4" bestFit="1" customWidth="1"/>
    <col min="5" max="5" width="9.44140625" bestFit="1" customWidth="1"/>
    <col min="6" max="7" width="10.6640625" style="4" customWidth="1"/>
    <col min="8" max="8" width="10.6640625" customWidth="1"/>
    <col min="9" max="10" width="10.6640625" style="4" customWidth="1"/>
    <col min="11" max="11" width="10.6640625" customWidth="1"/>
    <col min="12" max="13" width="10.6640625" style="4" customWidth="1"/>
    <col min="14" max="14" width="10.6640625" customWidth="1"/>
    <col min="15" max="16" width="10.6640625" style="4" customWidth="1"/>
    <col min="17" max="17" width="10.6640625" customWidth="1"/>
    <col min="18" max="18" width="12.5546875" style="4" bestFit="1" customWidth="1"/>
    <col min="19" max="19" width="10" style="4" bestFit="1" customWidth="1"/>
    <col min="20" max="20" width="14.109375" bestFit="1" customWidth="1"/>
    <col min="21" max="21" width="12.5546875" style="4" bestFit="1" customWidth="1"/>
    <col min="22" max="22" width="10.5546875" bestFit="1" customWidth="1"/>
    <col min="23" max="23" width="11.33203125" bestFit="1" customWidth="1"/>
    <col min="24" max="24" width="14.109375" bestFit="1" customWidth="1"/>
    <col min="25" max="25" width="10.5546875" bestFit="1" customWidth="1"/>
  </cols>
  <sheetData>
    <row r="3" spans="1:25" ht="15.6" x14ac:dyDescent="0.3">
      <c r="B3" s="6" t="s">
        <v>19</v>
      </c>
    </row>
    <row r="4" spans="1:25" x14ac:dyDescent="0.25">
      <c r="B4" s="61" t="s">
        <v>25</v>
      </c>
    </row>
    <row r="6" spans="1:25" ht="13.8" thickBot="1" x14ac:dyDescent="0.3">
      <c r="B6" s="1">
        <v>44531</v>
      </c>
    </row>
    <row r="7" spans="1:25" ht="13.8" thickBot="1" x14ac:dyDescent="0.3">
      <c r="B7" s="60"/>
      <c r="C7" s="183" t="s">
        <v>0</v>
      </c>
      <c r="D7" s="184"/>
      <c r="E7" s="185"/>
      <c r="F7" s="183" t="s">
        <v>2</v>
      </c>
      <c r="G7" s="184"/>
      <c r="H7" s="185"/>
      <c r="I7" s="186" t="s">
        <v>24</v>
      </c>
      <c r="J7" s="187"/>
      <c r="K7" s="188"/>
      <c r="L7" s="186" t="s">
        <v>23</v>
      </c>
      <c r="M7" s="187"/>
      <c r="N7" s="188"/>
      <c r="O7" s="186" t="s">
        <v>22</v>
      </c>
      <c r="P7" s="187"/>
      <c r="Q7" s="188"/>
      <c r="R7" s="176" t="s">
        <v>4</v>
      </c>
      <c r="S7" s="178" t="s">
        <v>21</v>
      </c>
      <c r="T7" s="179"/>
      <c r="U7" s="180"/>
      <c r="V7" s="181" t="s">
        <v>5</v>
      </c>
      <c r="W7" s="182"/>
      <c r="X7" s="11" t="s">
        <v>18</v>
      </c>
      <c r="Y7" s="176" t="s">
        <v>20</v>
      </c>
    </row>
    <row r="8" spans="1:25" ht="13.8" thickBot="1" x14ac:dyDescent="0.3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57" t="s">
        <v>6</v>
      </c>
      <c r="M8" s="57" t="s">
        <v>7</v>
      </c>
      <c r="N8" s="58" t="s">
        <v>1</v>
      </c>
      <c r="O8" s="57" t="s">
        <v>6</v>
      </c>
      <c r="P8" s="57" t="s">
        <v>7</v>
      </c>
      <c r="Q8" s="58" t="s">
        <v>1</v>
      </c>
      <c r="R8" s="177"/>
      <c r="S8" s="56" t="s">
        <v>10</v>
      </c>
      <c r="T8" s="55" t="s">
        <v>16</v>
      </c>
      <c r="U8" s="12" t="s">
        <v>17</v>
      </c>
      <c r="V8" s="54" t="s">
        <v>8</v>
      </c>
      <c r="W8" s="54" t="s">
        <v>9</v>
      </c>
      <c r="X8" s="13" t="s">
        <v>8</v>
      </c>
      <c r="Y8" s="177" t="s">
        <v>20</v>
      </c>
    </row>
    <row r="9" spans="1:25" x14ac:dyDescent="0.25">
      <c r="B9" s="47">
        <v>44531</v>
      </c>
      <c r="C9" s="46">
        <v>20400</v>
      </c>
      <c r="D9" s="45">
        <v>20410</v>
      </c>
      <c r="E9" s="44">
        <f t="shared" ref="E9:E29" si="0">AVERAGE(C9:D9)</f>
        <v>20405</v>
      </c>
      <c r="F9" s="46">
        <v>20250</v>
      </c>
      <c r="G9" s="45">
        <v>20300</v>
      </c>
      <c r="H9" s="44">
        <f t="shared" ref="H9:H29" si="1">AVERAGE(F9:G9)</f>
        <v>20275</v>
      </c>
      <c r="I9" s="46">
        <v>19835</v>
      </c>
      <c r="J9" s="45">
        <v>19885</v>
      </c>
      <c r="K9" s="44">
        <f t="shared" ref="K9:K29" si="2">AVERAGE(I9:J9)</f>
        <v>19860</v>
      </c>
      <c r="L9" s="46">
        <v>19660</v>
      </c>
      <c r="M9" s="45">
        <v>19710</v>
      </c>
      <c r="N9" s="44">
        <f t="shared" ref="N9:N29" si="3">AVERAGE(L9:M9)</f>
        <v>19685</v>
      </c>
      <c r="O9" s="46">
        <v>19510</v>
      </c>
      <c r="P9" s="45">
        <v>19560</v>
      </c>
      <c r="Q9" s="44">
        <f t="shared" ref="Q9:Q29" si="4">AVERAGE(O9:P9)</f>
        <v>19535</v>
      </c>
      <c r="R9" s="52">
        <v>20410</v>
      </c>
      <c r="S9" s="51">
        <v>1.3317000000000001</v>
      </c>
      <c r="T9" s="53">
        <v>1.1314</v>
      </c>
      <c r="U9" s="50">
        <v>113.41</v>
      </c>
      <c r="V9" s="43">
        <v>15326.27</v>
      </c>
      <c r="W9" s="43">
        <v>15233.38</v>
      </c>
      <c r="X9" s="49">
        <f t="shared" ref="X9:X29" si="5">R9/T9</f>
        <v>18039.596959519182</v>
      </c>
      <c r="Y9" s="48">
        <v>1.3326</v>
      </c>
    </row>
    <row r="10" spans="1:25" x14ac:dyDescent="0.25">
      <c r="B10" s="47">
        <v>44532</v>
      </c>
      <c r="C10" s="46">
        <v>20185</v>
      </c>
      <c r="D10" s="45">
        <v>20190</v>
      </c>
      <c r="E10" s="44">
        <f t="shared" si="0"/>
        <v>20187.5</v>
      </c>
      <c r="F10" s="46">
        <v>20020</v>
      </c>
      <c r="G10" s="45">
        <v>20030</v>
      </c>
      <c r="H10" s="44">
        <f t="shared" si="1"/>
        <v>20025</v>
      </c>
      <c r="I10" s="46">
        <v>19565</v>
      </c>
      <c r="J10" s="45">
        <v>19615</v>
      </c>
      <c r="K10" s="44">
        <f t="shared" si="2"/>
        <v>19590</v>
      </c>
      <c r="L10" s="46">
        <v>19405</v>
      </c>
      <c r="M10" s="45">
        <v>19455</v>
      </c>
      <c r="N10" s="44">
        <f t="shared" si="3"/>
        <v>19430</v>
      </c>
      <c r="O10" s="46">
        <v>19255</v>
      </c>
      <c r="P10" s="45">
        <v>19305</v>
      </c>
      <c r="Q10" s="44">
        <f t="shared" si="4"/>
        <v>19280</v>
      </c>
      <c r="R10" s="52">
        <v>20190</v>
      </c>
      <c r="S10" s="51">
        <v>1.3331999999999999</v>
      </c>
      <c r="T10" s="51">
        <v>1.1343000000000001</v>
      </c>
      <c r="U10" s="50">
        <v>112.83</v>
      </c>
      <c r="V10" s="43">
        <v>15144.01</v>
      </c>
      <c r="W10" s="43">
        <v>15016.12</v>
      </c>
      <c r="X10" s="49">
        <f t="shared" si="5"/>
        <v>17799.523935466805</v>
      </c>
      <c r="Y10" s="48">
        <v>1.3339000000000001</v>
      </c>
    </row>
    <row r="11" spans="1:25" x14ac:dyDescent="0.25">
      <c r="B11" s="47">
        <v>44533</v>
      </c>
      <c r="C11" s="46">
        <v>20280</v>
      </c>
      <c r="D11" s="45">
        <v>20290</v>
      </c>
      <c r="E11" s="44">
        <f t="shared" si="0"/>
        <v>20285</v>
      </c>
      <c r="F11" s="46">
        <v>20100</v>
      </c>
      <c r="G11" s="45">
        <v>20150</v>
      </c>
      <c r="H11" s="44">
        <f t="shared" si="1"/>
        <v>20125</v>
      </c>
      <c r="I11" s="46">
        <v>19625</v>
      </c>
      <c r="J11" s="45">
        <v>19675</v>
      </c>
      <c r="K11" s="44">
        <f t="shared" si="2"/>
        <v>19650</v>
      </c>
      <c r="L11" s="46">
        <v>19450</v>
      </c>
      <c r="M11" s="45">
        <v>19500</v>
      </c>
      <c r="N11" s="44">
        <f t="shared" si="3"/>
        <v>19475</v>
      </c>
      <c r="O11" s="46">
        <v>19365</v>
      </c>
      <c r="P11" s="45">
        <v>19415</v>
      </c>
      <c r="Q11" s="44">
        <f t="shared" si="4"/>
        <v>19390</v>
      </c>
      <c r="R11" s="52">
        <v>20290</v>
      </c>
      <c r="S11" s="51">
        <v>1.3272999999999999</v>
      </c>
      <c r="T11" s="51">
        <v>1.1296999999999999</v>
      </c>
      <c r="U11" s="50">
        <v>113.33</v>
      </c>
      <c r="V11" s="43">
        <v>15286.67</v>
      </c>
      <c r="W11" s="43">
        <v>15174.34</v>
      </c>
      <c r="X11" s="49">
        <f t="shared" si="5"/>
        <v>17960.520492166062</v>
      </c>
      <c r="Y11" s="48">
        <v>1.3279000000000001</v>
      </c>
    </row>
    <row r="12" spans="1:25" x14ac:dyDescent="0.25">
      <c r="B12" s="47">
        <v>44536</v>
      </c>
      <c r="C12" s="46">
        <v>19975</v>
      </c>
      <c r="D12" s="45">
        <v>19980</v>
      </c>
      <c r="E12" s="44">
        <f t="shared" si="0"/>
        <v>19977.5</v>
      </c>
      <c r="F12" s="46">
        <v>19825</v>
      </c>
      <c r="G12" s="45">
        <v>19875</v>
      </c>
      <c r="H12" s="44">
        <f t="shared" si="1"/>
        <v>19850</v>
      </c>
      <c r="I12" s="46">
        <v>19360</v>
      </c>
      <c r="J12" s="45">
        <v>19410</v>
      </c>
      <c r="K12" s="44">
        <f t="shared" si="2"/>
        <v>19385</v>
      </c>
      <c r="L12" s="46">
        <v>19180</v>
      </c>
      <c r="M12" s="45">
        <v>19230</v>
      </c>
      <c r="N12" s="44">
        <f t="shared" si="3"/>
        <v>19205</v>
      </c>
      <c r="O12" s="46">
        <v>19085</v>
      </c>
      <c r="P12" s="45">
        <v>19135</v>
      </c>
      <c r="Q12" s="44">
        <f t="shared" si="4"/>
        <v>19110</v>
      </c>
      <c r="R12" s="52">
        <v>19980</v>
      </c>
      <c r="S12" s="51">
        <v>1.327</v>
      </c>
      <c r="T12" s="51">
        <v>1.1292</v>
      </c>
      <c r="U12" s="50">
        <v>113.13</v>
      </c>
      <c r="V12" s="43">
        <v>15056.52</v>
      </c>
      <c r="W12" s="43">
        <v>14969.5</v>
      </c>
      <c r="X12" s="49">
        <f t="shared" si="5"/>
        <v>17693.942614240172</v>
      </c>
      <c r="Y12" s="48">
        <v>1.3277000000000001</v>
      </c>
    </row>
    <row r="13" spans="1:25" x14ac:dyDescent="0.25">
      <c r="B13" s="47">
        <v>44537</v>
      </c>
      <c r="C13" s="46">
        <v>20300</v>
      </c>
      <c r="D13" s="45">
        <v>20305</v>
      </c>
      <c r="E13" s="44">
        <f t="shared" si="0"/>
        <v>20302.5</v>
      </c>
      <c r="F13" s="46">
        <v>20060</v>
      </c>
      <c r="G13" s="45">
        <v>20110</v>
      </c>
      <c r="H13" s="44">
        <f t="shared" si="1"/>
        <v>20085</v>
      </c>
      <c r="I13" s="46">
        <v>19545</v>
      </c>
      <c r="J13" s="45">
        <v>19595</v>
      </c>
      <c r="K13" s="44">
        <f t="shared" si="2"/>
        <v>19570</v>
      </c>
      <c r="L13" s="46">
        <v>19325</v>
      </c>
      <c r="M13" s="45">
        <v>19375</v>
      </c>
      <c r="N13" s="44">
        <f t="shared" si="3"/>
        <v>19350</v>
      </c>
      <c r="O13" s="46">
        <v>19250</v>
      </c>
      <c r="P13" s="45">
        <v>19300</v>
      </c>
      <c r="Q13" s="44">
        <f t="shared" si="4"/>
        <v>19275</v>
      </c>
      <c r="R13" s="52">
        <v>20305</v>
      </c>
      <c r="S13" s="51">
        <v>1.3253999999999999</v>
      </c>
      <c r="T13" s="51">
        <v>1.1253</v>
      </c>
      <c r="U13" s="50">
        <v>113.53</v>
      </c>
      <c r="V13" s="43">
        <v>15319.9</v>
      </c>
      <c r="W13" s="43">
        <v>15164.77</v>
      </c>
      <c r="X13" s="49">
        <f t="shared" si="5"/>
        <v>18044.077134986226</v>
      </c>
      <c r="Y13" s="48">
        <v>1.3261000000000001</v>
      </c>
    </row>
    <row r="14" spans="1:25" x14ac:dyDescent="0.25">
      <c r="B14" s="47">
        <v>44538</v>
      </c>
      <c r="C14" s="46">
        <v>20420</v>
      </c>
      <c r="D14" s="45">
        <v>20430</v>
      </c>
      <c r="E14" s="44">
        <f t="shared" si="0"/>
        <v>20425</v>
      </c>
      <c r="F14" s="46">
        <v>20250</v>
      </c>
      <c r="G14" s="45">
        <v>20275</v>
      </c>
      <c r="H14" s="44">
        <f t="shared" si="1"/>
        <v>20262.5</v>
      </c>
      <c r="I14" s="46">
        <v>19705</v>
      </c>
      <c r="J14" s="45">
        <v>19755</v>
      </c>
      <c r="K14" s="44">
        <f t="shared" si="2"/>
        <v>19730</v>
      </c>
      <c r="L14" s="46">
        <v>19525</v>
      </c>
      <c r="M14" s="45">
        <v>19575</v>
      </c>
      <c r="N14" s="44">
        <f t="shared" si="3"/>
        <v>19550</v>
      </c>
      <c r="O14" s="46">
        <v>19485</v>
      </c>
      <c r="P14" s="45">
        <v>19535</v>
      </c>
      <c r="Q14" s="44">
        <f t="shared" si="4"/>
        <v>19510</v>
      </c>
      <c r="R14" s="52">
        <v>20430</v>
      </c>
      <c r="S14" s="51">
        <v>1.3193999999999999</v>
      </c>
      <c r="T14" s="51">
        <v>1.1292</v>
      </c>
      <c r="U14" s="50">
        <v>113.76</v>
      </c>
      <c r="V14" s="43">
        <v>15484.31</v>
      </c>
      <c r="W14" s="43">
        <v>15358.68</v>
      </c>
      <c r="X14" s="49">
        <f t="shared" si="5"/>
        <v>18092.454835281616</v>
      </c>
      <c r="Y14" s="48">
        <v>1.3201000000000001</v>
      </c>
    </row>
    <row r="15" spans="1:25" x14ac:dyDescent="0.25">
      <c r="B15" s="47">
        <v>44539</v>
      </c>
      <c r="C15" s="46">
        <v>19925</v>
      </c>
      <c r="D15" s="45">
        <v>19975</v>
      </c>
      <c r="E15" s="44">
        <f t="shared" si="0"/>
        <v>19950</v>
      </c>
      <c r="F15" s="46">
        <v>19810</v>
      </c>
      <c r="G15" s="45">
        <v>19830</v>
      </c>
      <c r="H15" s="44">
        <f t="shared" si="1"/>
        <v>19820</v>
      </c>
      <c r="I15" s="46">
        <v>19355</v>
      </c>
      <c r="J15" s="45">
        <v>19405</v>
      </c>
      <c r="K15" s="44">
        <f t="shared" si="2"/>
        <v>19380</v>
      </c>
      <c r="L15" s="46">
        <v>19205</v>
      </c>
      <c r="M15" s="45">
        <v>19255</v>
      </c>
      <c r="N15" s="44">
        <f t="shared" si="3"/>
        <v>19230</v>
      </c>
      <c r="O15" s="46">
        <v>19195</v>
      </c>
      <c r="P15" s="45">
        <v>19245</v>
      </c>
      <c r="Q15" s="44">
        <f t="shared" si="4"/>
        <v>19220</v>
      </c>
      <c r="R15" s="52">
        <v>19975</v>
      </c>
      <c r="S15" s="51">
        <v>1.3190999999999999</v>
      </c>
      <c r="T15" s="51">
        <v>1.131</v>
      </c>
      <c r="U15" s="50">
        <v>113.44</v>
      </c>
      <c r="V15" s="43">
        <v>15142.9</v>
      </c>
      <c r="W15" s="43">
        <v>15028.42</v>
      </c>
      <c r="X15" s="49">
        <f t="shared" si="5"/>
        <v>17661.361626878868</v>
      </c>
      <c r="Y15" s="48">
        <v>1.3194999999999999</v>
      </c>
    </row>
    <row r="16" spans="1:25" x14ac:dyDescent="0.25">
      <c r="B16" s="47">
        <v>44540</v>
      </c>
      <c r="C16" s="46">
        <v>19950</v>
      </c>
      <c r="D16" s="45">
        <v>19960</v>
      </c>
      <c r="E16" s="44">
        <f t="shared" si="0"/>
        <v>19955</v>
      </c>
      <c r="F16" s="46">
        <v>19810</v>
      </c>
      <c r="G16" s="45">
        <v>19820</v>
      </c>
      <c r="H16" s="44">
        <f t="shared" si="1"/>
        <v>19815</v>
      </c>
      <c r="I16" s="46">
        <v>19365</v>
      </c>
      <c r="J16" s="45">
        <v>19415</v>
      </c>
      <c r="K16" s="44">
        <f t="shared" si="2"/>
        <v>19390</v>
      </c>
      <c r="L16" s="46">
        <v>19215</v>
      </c>
      <c r="M16" s="45">
        <v>19265</v>
      </c>
      <c r="N16" s="44">
        <f t="shared" si="3"/>
        <v>19240</v>
      </c>
      <c r="O16" s="46">
        <v>19250</v>
      </c>
      <c r="P16" s="45">
        <v>19300</v>
      </c>
      <c r="Q16" s="44">
        <f t="shared" si="4"/>
        <v>19275</v>
      </c>
      <c r="R16" s="52">
        <v>19960</v>
      </c>
      <c r="S16" s="51">
        <v>1.321</v>
      </c>
      <c r="T16" s="51">
        <v>1.1278999999999999</v>
      </c>
      <c r="U16" s="50">
        <v>113.69</v>
      </c>
      <c r="V16" s="43">
        <v>15109.77</v>
      </c>
      <c r="W16" s="43">
        <v>14998.11</v>
      </c>
      <c r="X16" s="49">
        <f t="shared" si="5"/>
        <v>17696.604308892634</v>
      </c>
      <c r="Y16" s="48">
        <v>1.3214999999999999</v>
      </c>
    </row>
    <row r="17" spans="2:25" x14ac:dyDescent="0.25">
      <c r="B17" s="47">
        <v>44543</v>
      </c>
      <c r="C17" s="46">
        <v>19895</v>
      </c>
      <c r="D17" s="45">
        <v>19905</v>
      </c>
      <c r="E17" s="44">
        <f t="shared" si="0"/>
        <v>19900</v>
      </c>
      <c r="F17" s="46">
        <v>19770</v>
      </c>
      <c r="G17" s="45">
        <v>19775</v>
      </c>
      <c r="H17" s="44">
        <f t="shared" si="1"/>
        <v>19772.5</v>
      </c>
      <c r="I17" s="46">
        <v>19335</v>
      </c>
      <c r="J17" s="45">
        <v>19385</v>
      </c>
      <c r="K17" s="44">
        <f t="shared" si="2"/>
        <v>19360</v>
      </c>
      <c r="L17" s="46">
        <v>19205</v>
      </c>
      <c r="M17" s="45">
        <v>19255</v>
      </c>
      <c r="N17" s="44">
        <f t="shared" si="3"/>
        <v>19230</v>
      </c>
      <c r="O17" s="46">
        <v>19240</v>
      </c>
      <c r="P17" s="45">
        <v>19290</v>
      </c>
      <c r="Q17" s="44">
        <f t="shared" si="4"/>
        <v>19265</v>
      </c>
      <c r="R17" s="52">
        <v>19905</v>
      </c>
      <c r="S17" s="51">
        <v>1.3248</v>
      </c>
      <c r="T17" s="51">
        <v>1.1276999999999999</v>
      </c>
      <c r="U17" s="50">
        <v>113.62</v>
      </c>
      <c r="V17" s="43">
        <v>15024.91</v>
      </c>
      <c r="W17" s="43">
        <v>14920.02</v>
      </c>
      <c r="X17" s="49">
        <f t="shared" si="5"/>
        <v>17650.971002926311</v>
      </c>
      <c r="Y17" s="48">
        <v>1.3253999999999999</v>
      </c>
    </row>
    <row r="18" spans="2:25" x14ac:dyDescent="0.25">
      <c r="B18" s="47">
        <v>44544</v>
      </c>
      <c r="C18" s="46">
        <v>19730</v>
      </c>
      <c r="D18" s="45">
        <v>19750</v>
      </c>
      <c r="E18" s="44">
        <f t="shared" si="0"/>
        <v>19740</v>
      </c>
      <c r="F18" s="46">
        <v>19650</v>
      </c>
      <c r="G18" s="45">
        <v>19660</v>
      </c>
      <c r="H18" s="44">
        <f t="shared" si="1"/>
        <v>19655</v>
      </c>
      <c r="I18" s="46">
        <v>19250</v>
      </c>
      <c r="J18" s="45">
        <v>19300</v>
      </c>
      <c r="K18" s="44">
        <f t="shared" si="2"/>
        <v>19275</v>
      </c>
      <c r="L18" s="46">
        <v>19130</v>
      </c>
      <c r="M18" s="45">
        <v>19180</v>
      </c>
      <c r="N18" s="44">
        <f t="shared" si="3"/>
        <v>19155</v>
      </c>
      <c r="O18" s="46">
        <v>19200</v>
      </c>
      <c r="P18" s="45">
        <v>19250</v>
      </c>
      <c r="Q18" s="44">
        <f t="shared" si="4"/>
        <v>19225</v>
      </c>
      <c r="R18" s="52">
        <v>19750</v>
      </c>
      <c r="S18" s="51">
        <v>1.3252999999999999</v>
      </c>
      <c r="T18" s="51">
        <v>1.131</v>
      </c>
      <c r="U18" s="50">
        <v>113.55</v>
      </c>
      <c r="V18" s="43">
        <v>14902.29</v>
      </c>
      <c r="W18" s="43">
        <v>14827.66</v>
      </c>
      <c r="X18" s="49">
        <f t="shared" si="5"/>
        <v>17462.422634836428</v>
      </c>
      <c r="Y18" s="48">
        <v>1.3259000000000001</v>
      </c>
    </row>
    <row r="19" spans="2:25" x14ac:dyDescent="0.25">
      <c r="B19" s="47">
        <v>44545</v>
      </c>
      <c r="C19" s="46">
        <v>19325</v>
      </c>
      <c r="D19" s="45">
        <v>19330</v>
      </c>
      <c r="E19" s="44">
        <f t="shared" si="0"/>
        <v>19327.5</v>
      </c>
      <c r="F19" s="46">
        <v>19250</v>
      </c>
      <c r="G19" s="45">
        <v>19275</v>
      </c>
      <c r="H19" s="44">
        <f t="shared" si="1"/>
        <v>19262.5</v>
      </c>
      <c r="I19" s="46">
        <v>18905</v>
      </c>
      <c r="J19" s="45">
        <v>18955</v>
      </c>
      <c r="K19" s="44">
        <f t="shared" si="2"/>
        <v>18930</v>
      </c>
      <c r="L19" s="46">
        <v>18770</v>
      </c>
      <c r="M19" s="45">
        <v>18820</v>
      </c>
      <c r="N19" s="44">
        <f t="shared" si="3"/>
        <v>18795</v>
      </c>
      <c r="O19" s="46">
        <v>18830</v>
      </c>
      <c r="P19" s="45">
        <v>18880</v>
      </c>
      <c r="Q19" s="44">
        <f t="shared" si="4"/>
        <v>18855</v>
      </c>
      <c r="R19" s="52">
        <v>19330</v>
      </c>
      <c r="S19" s="51">
        <v>1.3258000000000001</v>
      </c>
      <c r="T19" s="51">
        <v>1.1263000000000001</v>
      </c>
      <c r="U19" s="50">
        <v>113.89</v>
      </c>
      <c r="V19" s="43">
        <v>14579.88</v>
      </c>
      <c r="W19" s="43">
        <v>14534.01</v>
      </c>
      <c r="X19" s="49">
        <f t="shared" si="5"/>
        <v>17162.390126964394</v>
      </c>
      <c r="Y19" s="48">
        <v>1.3262</v>
      </c>
    </row>
    <row r="20" spans="2:25" x14ac:dyDescent="0.25">
      <c r="B20" s="47">
        <v>44546</v>
      </c>
      <c r="C20" s="46">
        <v>19580</v>
      </c>
      <c r="D20" s="45">
        <v>19585</v>
      </c>
      <c r="E20" s="44">
        <f t="shared" si="0"/>
        <v>19582.5</v>
      </c>
      <c r="F20" s="46">
        <v>19475</v>
      </c>
      <c r="G20" s="45">
        <v>19500</v>
      </c>
      <c r="H20" s="44">
        <f t="shared" si="1"/>
        <v>19487.5</v>
      </c>
      <c r="I20" s="46">
        <v>19160</v>
      </c>
      <c r="J20" s="45">
        <v>19210</v>
      </c>
      <c r="K20" s="44">
        <f t="shared" si="2"/>
        <v>19185</v>
      </c>
      <c r="L20" s="46">
        <v>19020</v>
      </c>
      <c r="M20" s="45">
        <v>19070</v>
      </c>
      <c r="N20" s="44">
        <f t="shared" si="3"/>
        <v>19045</v>
      </c>
      <c r="O20" s="46">
        <v>19080</v>
      </c>
      <c r="P20" s="45">
        <v>19130</v>
      </c>
      <c r="Q20" s="44">
        <f t="shared" si="4"/>
        <v>19105</v>
      </c>
      <c r="R20" s="52">
        <v>19585</v>
      </c>
      <c r="S20" s="51">
        <v>1.3351999999999999</v>
      </c>
      <c r="T20" s="51">
        <v>1.1328</v>
      </c>
      <c r="U20" s="50">
        <v>114.17</v>
      </c>
      <c r="V20" s="43">
        <v>14668.21</v>
      </c>
      <c r="W20" s="43">
        <v>14602.37</v>
      </c>
      <c r="X20" s="49">
        <f t="shared" si="5"/>
        <v>17289.018361581919</v>
      </c>
      <c r="Y20" s="48">
        <v>1.3353999999999999</v>
      </c>
    </row>
    <row r="21" spans="2:25" x14ac:dyDescent="0.25">
      <c r="B21" s="47">
        <v>44547</v>
      </c>
      <c r="C21" s="46">
        <v>19825</v>
      </c>
      <c r="D21" s="45">
        <v>19840</v>
      </c>
      <c r="E21" s="44">
        <f t="shared" si="0"/>
        <v>19832.5</v>
      </c>
      <c r="F21" s="46">
        <v>19695</v>
      </c>
      <c r="G21" s="45">
        <v>19700</v>
      </c>
      <c r="H21" s="44">
        <f t="shared" si="1"/>
        <v>19697.5</v>
      </c>
      <c r="I21" s="46">
        <v>19285</v>
      </c>
      <c r="J21" s="45">
        <v>19335</v>
      </c>
      <c r="K21" s="44">
        <f t="shared" si="2"/>
        <v>19310</v>
      </c>
      <c r="L21" s="46">
        <v>19085</v>
      </c>
      <c r="M21" s="45">
        <v>19135</v>
      </c>
      <c r="N21" s="44">
        <f t="shared" si="3"/>
        <v>19110</v>
      </c>
      <c r="O21" s="46">
        <v>19135</v>
      </c>
      <c r="P21" s="45">
        <v>19185</v>
      </c>
      <c r="Q21" s="44">
        <f t="shared" si="4"/>
        <v>19160</v>
      </c>
      <c r="R21" s="52">
        <v>19840</v>
      </c>
      <c r="S21" s="51">
        <v>1.3297000000000001</v>
      </c>
      <c r="T21" s="51">
        <v>1.1331</v>
      </c>
      <c r="U21" s="50">
        <v>113.24</v>
      </c>
      <c r="V21" s="43">
        <v>14920.66</v>
      </c>
      <c r="W21" s="43">
        <v>14814.26</v>
      </c>
      <c r="X21" s="49">
        <f t="shared" si="5"/>
        <v>17509.487247374458</v>
      </c>
      <c r="Y21" s="48">
        <v>1.3298000000000001</v>
      </c>
    </row>
    <row r="22" spans="2:25" x14ac:dyDescent="0.25">
      <c r="B22" s="47">
        <v>44550</v>
      </c>
      <c r="C22" s="46">
        <v>19360</v>
      </c>
      <c r="D22" s="45">
        <v>19370</v>
      </c>
      <c r="E22" s="44">
        <f t="shared" si="0"/>
        <v>19365</v>
      </c>
      <c r="F22" s="46">
        <v>19235</v>
      </c>
      <c r="G22" s="45">
        <v>19245</v>
      </c>
      <c r="H22" s="44">
        <f t="shared" si="1"/>
        <v>19240</v>
      </c>
      <c r="I22" s="46">
        <v>18850</v>
      </c>
      <c r="J22" s="45">
        <v>18900</v>
      </c>
      <c r="K22" s="44">
        <f t="shared" si="2"/>
        <v>18875</v>
      </c>
      <c r="L22" s="46">
        <v>18650</v>
      </c>
      <c r="M22" s="45">
        <v>18700</v>
      </c>
      <c r="N22" s="44">
        <f t="shared" si="3"/>
        <v>18675</v>
      </c>
      <c r="O22" s="46">
        <v>18675</v>
      </c>
      <c r="P22" s="45">
        <v>18725</v>
      </c>
      <c r="Q22" s="44">
        <f t="shared" si="4"/>
        <v>18700</v>
      </c>
      <c r="R22" s="52">
        <v>19370</v>
      </c>
      <c r="S22" s="51">
        <v>1.3216000000000001</v>
      </c>
      <c r="T22" s="51">
        <v>1.1269</v>
      </c>
      <c r="U22" s="50">
        <v>113.53</v>
      </c>
      <c r="V22" s="43">
        <v>14656.48</v>
      </c>
      <c r="W22" s="43">
        <v>14563</v>
      </c>
      <c r="X22" s="49">
        <f t="shared" si="5"/>
        <v>17188.747892448308</v>
      </c>
      <c r="Y22" s="48">
        <v>1.3214999999999999</v>
      </c>
    </row>
    <row r="23" spans="2:25" x14ac:dyDescent="0.25">
      <c r="B23" s="47">
        <v>44551</v>
      </c>
      <c r="C23" s="46">
        <v>19745</v>
      </c>
      <c r="D23" s="45">
        <v>19750</v>
      </c>
      <c r="E23" s="44">
        <f t="shared" si="0"/>
        <v>19747.5</v>
      </c>
      <c r="F23" s="46">
        <v>19560</v>
      </c>
      <c r="G23" s="45">
        <v>19565</v>
      </c>
      <c r="H23" s="44">
        <f t="shared" si="1"/>
        <v>19562.5</v>
      </c>
      <c r="I23" s="46">
        <v>19180</v>
      </c>
      <c r="J23" s="45">
        <v>19230</v>
      </c>
      <c r="K23" s="44">
        <f t="shared" si="2"/>
        <v>19205</v>
      </c>
      <c r="L23" s="46">
        <v>18985</v>
      </c>
      <c r="M23" s="45">
        <v>19035</v>
      </c>
      <c r="N23" s="44">
        <f t="shared" si="3"/>
        <v>19010</v>
      </c>
      <c r="O23" s="46">
        <v>19010</v>
      </c>
      <c r="P23" s="45">
        <v>19060</v>
      </c>
      <c r="Q23" s="44">
        <f t="shared" si="4"/>
        <v>19035</v>
      </c>
      <c r="R23" s="52">
        <v>19750</v>
      </c>
      <c r="S23" s="51">
        <v>1.3253999999999999</v>
      </c>
      <c r="T23" s="51">
        <v>1.1294999999999999</v>
      </c>
      <c r="U23" s="50">
        <v>113.72</v>
      </c>
      <c r="V23" s="43">
        <v>14901.16</v>
      </c>
      <c r="W23" s="43">
        <v>14764.92</v>
      </c>
      <c r="X23" s="49">
        <f t="shared" si="5"/>
        <v>17485.613103142983</v>
      </c>
      <c r="Y23" s="48">
        <v>1.3250999999999999</v>
      </c>
    </row>
    <row r="24" spans="2:25" x14ac:dyDescent="0.25">
      <c r="B24" s="47">
        <v>44552</v>
      </c>
      <c r="C24" s="46">
        <v>19980</v>
      </c>
      <c r="D24" s="45">
        <v>19985</v>
      </c>
      <c r="E24" s="44">
        <f t="shared" si="0"/>
        <v>19982.5</v>
      </c>
      <c r="F24" s="46">
        <v>19850</v>
      </c>
      <c r="G24" s="45">
        <v>19855</v>
      </c>
      <c r="H24" s="44">
        <f t="shared" si="1"/>
        <v>19852.5</v>
      </c>
      <c r="I24" s="46">
        <v>19475</v>
      </c>
      <c r="J24" s="45">
        <v>19525</v>
      </c>
      <c r="K24" s="44">
        <f t="shared" si="2"/>
        <v>19500</v>
      </c>
      <c r="L24" s="46">
        <v>19250</v>
      </c>
      <c r="M24" s="45">
        <v>19300</v>
      </c>
      <c r="N24" s="44">
        <f t="shared" si="3"/>
        <v>19275</v>
      </c>
      <c r="O24" s="46">
        <v>19250</v>
      </c>
      <c r="P24" s="45">
        <v>19300</v>
      </c>
      <c r="Q24" s="44">
        <f t="shared" si="4"/>
        <v>19275</v>
      </c>
      <c r="R24" s="52">
        <v>19985</v>
      </c>
      <c r="S24" s="51">
        <v>1.3306</v>
      </c>
      <c r="T24" s="51">
        <v>1.1304000000000001</v>
      </c>
      <c r="U24" s="50">
        <v>114.23</v>
      </c>
      <c r="V24" s="43">
        <v>15019.54</v>
      </c>
      <c r="W24" s="43">
        <v>14925.2</v>
      </c>
      <c r="X24" s="49">
        <f t="shared" si="5"/>
        <v>17679.58244869073</v>
      </c>
      <c r="Y24" s="48">
        <v>1.3303</v>
      </c>
    </row>
    <row r="25" spans="2:25" x14ac:dyDescent="0.25">
      <c r="B25" s="47">
        <v>44553</v>
      </c>
      <c r="C25" s="46">
        <v>20175</v>
      </c>
      <c r="D25" s="45">
        <v>20180</v>
      </c>
      <c r="E25" s="44">
        <f t="shared" si="0"/>
        <v>20177.5</v>
      </c>
      <c r="F25" s="46">
        <v>20040</v>
      </c>
      <c r="G25" s="45">
        <v>20050</v>
      </c>
      <c r="H25" s="44">
        <f t="shared" si="1"/>
        <v>20045</v>
      </c>
      <c r="I25" s="46">
        <v>19665</v>
      </c>
      <c r="J25" s="45">
        <v>19715</v>
      </c>
      <c r="K25" s="44">
        <f t="shared" si="2"/>
        <v>19690</v>
      </c>
      <c r="L25" s="46">
        <v>19465</v>
      </c>
      <c r="M25" s="45">
        <v>19515</v>
      </c>
      <c r="N25" s="44">
        <f t="shared" si="3"/>
        <v>19490</v>
      </c>
      <c r="O25" s="46">
        <v>19425</v>
      </c>
      <c r="P25" s="45">
        <v>19475</v>
      </c>
      <c r="Q25" s="44">
        <f t="shared" si="4"/>
        <v>19450</v>
      </c>
      <c r="R25" s="52">
        <v>20180</v>
      </c>
      <c r="S25" s="51">
        <v>1.3429</v>
      </c>
      <c r="T25" s="51">
        <v>1.1307</v>
      </c>
      <c r="U25" s="50">
        <v>114.36</v>
      </c>
      <c r="V25" s="43">
        <v>15027.18</v>
      </c>
      <c r="W25" s="43">
        <v>14933.71</v>
      </c>
      <c r="X25" s="49">
        <f t="shared" si="5"/>
        <v>17847.351198372689</v>
      </c>
      <c r="Y25" s="48">
        <v>1.3426</v>
      </c>
    </row>
    <row r="26" spans="2:25" x14ac:dyDescent="0.25">
      <c r="B26" s="47">
        <v>44554</v>
      </c>
      <c r="C26" s="46">
        <v>20290</v>
      </c>
      <c r="D26" s="45">
        <v>20295</v>
      </c>
      <c r="E26" s="44">
        <f t="shared" si="0"/>
        <v>20292.5</v>
      </c>
      <c r="F26" s="46">
        <v>20075</v>
      </c>
      <c r="G26" s="45">
        <v>20125</v>
      </c>
      <c r="H26" s="44">
        <f t="shared" si="1"/>
        <v>20100</v>
      </c>
      <c r="I26" s="46">
        <v>19730</v>
      </c>
      <c r="J26" s="45">
        <v>19780</v>
      </c>
      <c r="K26" s="44">
        <f t="shared" si="2"/>
        <v>19755</v>
      </c>
      <c r="L26" s="46">
        <v>19555</v>
      </c>
      <c r="M26" s="45">
        <v>19605</v>
      </c>
      <c r="N26" s="44">
        <f t="shared" si="3"/>
        <v>19580</v>
      </c>
      <c r="O26" s="46">
        <v>19515</v>
      </c>
      <c r="P26" s="45">
        <v>19565</v>
      </c>
      <c r="Q26" s="44">
        <f t="shared" si="4"/>
        <v>19540</v>
      </c>
      <c r="R26" s="52">
        <v>20295</v>
      </c>
      <c r="S26" s="51">
        <v>1.3418000000000001</v>
      </c>
      <c r="T26" s="51">
        <v>1.1322000000000001</v>
      </c>
      <c r="U26" s="50">
        <v>114.4</v>
      </c>
      <c r="V26" s="43">
        <v>15125.2</v>
      </c>
      <c r="W26" s="43">
        <v>15001.86</v>
      </c>
      <c r="X26" s="49">
        <f t="shared" si="5"/>
        <v>17925.278219395866</v>
      </c>
      <c r="Y26" s="48">
        <v>1.3414999999999999</v>
      </c>
    </row>
    <row r="27" spans="2:25" x14ac:dyDescent="0.25">
      <c r="B27" s="47">
        <v>44559</v>
      </c>
      <c r="C27" s="46">
        <v>20315</v>
      </c>
      <c r="D27" s="45">
        <v>20320</v>
      </c>
      <c r="E27" s="44">
        <f t="shared" si="0"/>
        <v>20317.5</v>
      </c>
      <c r="F27" s="46">
        <v>20200</v>
      </c>
      <c r="G27" s="45">
        <v>20215</v>
      </c>
      <c r="H27" s="44">
        <f t="shared" si="1"/>
        <v>20207.5</v>
      </c>
      <c r="I27" s="46">
        <v>19830</v>
      </c>
      <c r="J27" s="45">
        <v>19880</v>
      </c>
      <c r="K27" s="44">
        <f t="shared" si="2"/>
        <v>19855</v>
      </c>
      <c r="L27" s="46">
        <v>19615</v>
      </c>
      <c r="M27" s="45">
        <v>19665</v>
      </c>
      <c r="N27" s="44">
        <f t="shared" si="3"/>
        <v>19640</v>
      </c>
      <c r="O27" s="46">
        <v>19575</v>
      </c>
      <c r="P27" s="45">
        <v>19625</v>
      </c>
      <c r="Q27" s="44">
        <f t="shared" si="4"/>
        <v>19600</v>
      </c>
      <c r="R27" s="52">
        <v>20320</v>
      </c>
      <c r="S27" s="51">
        <v>1.3427</v>
      </c>
      <c r="T27" s="51">
        <v>1.1296999999999999</v>
      </c>
      <c r="U27" s="50">
        <v>114.95</v>
      </c>
      <c r="V27" s="43">
        <v>15133.69</v>
      </c>
      <c r="W27" s="43">
        <v>15059.97</v>
      </c>
      <c r="X27" s="49">
        <f t="shared" si="5"/>
        <v>17987.076214924316</v>
      </c>
      <c r="Y27" s="48">
        <v>1.3423</v>
      </c>
    </row>
    <row r="28" spans="2:25" x14ac:dyDescent="0.25">
      <c r="B28" s="47">
        <v>44560</v>
      </c>
      <c r="C28" s="46">
        <v>20690</v>
      </c>
      <c r="D28" s="45">
        <v>20700</v>
      </c>
      <c r="E28" s="44">
        <f t="shared" si="0"/>
        <v>20695</v>
      </c>
      <c r="F28" s="46">
        <v>20490</v>
      </c>
      <c r="G28" s="45">
        <v>20500</v>
      </c>
      <c r="H28" s="44">
        <f t="shared" si="1"/>
        <v>20495</v>
      </c>
      <c r="I28" s="46">
        <v>20180</v>
      </c>
      <c r="J28" s="45">
        <v>20230</v>
      </c>
      <c r="K28" s="44">
        <f t="shared" si="2"/>
        <v>20205</v>
      </c>
      <c r="L28" s="46">
        <v>20020</v>
      </c>
      <c r="M28" s="45">
        <v>20070</v>
      </c>
      <c r="N28" s="44">
        <f t="shared" si="3"/>
        <v>20045</v>
      </c>
      <c r="O28" s="46">
        <v>20010</v>
      </c>
      <c r="P28" s="45">
        <v>20060</v>
      </c>
      <c r="Q28" s="44">
        <f t="shared" si="4"/>
        <v>20035</v>
      </c>
      <c r="R28" s="52">
        <v>20700</v>
      </c>
      <c r="S28" s="51">
        <v>1.3516999999999999</v>
      </c>
      <c r="T28" s="51">
        <v>1.1343000000000001</v>
      </c>
      <c r="U28" s="50">
        <v>115.04</v>
      </c>
      <c r="V28" s="43">
        <v>15314.05</v>
      </c>
      <c r="W28" s="43">
        <v>15172.82</v>
      </c>
      <c r="X28" s="49">
        <f t="shared" si="5"/>
        <v>18249.140439037292</v>
      </c>
      <c r="Y28" s="48">
        <v>1.3511</v>
      </c>
    </row>
    <row r="29" spans="2:25" x14ac:dyDescent="0.25">
      <c r="B29" s="47">
        <v>44561</v>
      </c>
      <c r="C29" s="46">
        <v>20900</v>
      </c>
      <c r="D29" s="45">
        <v>20925</v>
      </c>
      <c r="E29" s="44">
        <f t="shared" si="0"/>
        <v>20912.5</v>
      </c>
      <c r="F29" s="46">
        <v>20740</v>
      </c>
      <c r="G29" s="45">
        <v>20750</v>
      </c>
      <c r="H29" s="44">
        <f t="shared" si="1"/>
        <v>20745</v>
      </c>
      <c r="I29" s="46">
        <v>20380</v>
      </c>
      <c r="J29" s="45">
        <v>20430</v>
      </c>
      <c r="K29" s="44">
        <f t="shared" si="2"/>
        <v>20405</v>
      </c>
      <c r="L29" s="46">
        <v>20180</v>
      </c>
      <c r="M29" s="45">
        <v>20230</v>
      </c>
      <c r="N29" s="44">
        <f t="shared" si="3"/>
        <v>20205</v>
      </c>
      <c r="O29" s="46">
        <v>20170</v>
      </c>
      <c r="P29" s="45">
        <v>20220</v>
      </c>
      <c r="Q29" s="44">
        <f t="shared" si="4"/>
        <v>20195</v>
      </c>
      <c r="R29" s="52">
        <v>20925</v>
      </c>
      <c r="S29" s="51">
        <v>1.3483000000000001</v>
      </c>
      <c r="T29" s="51">
        <v>1.1325000000000001</v>
      </c>
      <c r="U29" s="50">
        <v>115.15</v>
      </c>
      <c r="V29" s="43">
        <v>15519.54</v>
      </c>
      <c r="W29" s="43">
        <v>15396.6</v>
      </c>
      <c r="X29" s="49">
        <f t="shared" si="5"/>
        <v>18476.821192052979</v>
      </c>
      <c r="Y29" s="48">
        <v>1.3476999999999999</v>
      </c>
    </row>
    <row r="30" spans="2:25" s="10" customFormat="1" x14ac:dyDescent="0.25">
      <c r="B30" s="42" t="s">
        <v>11</v>
      </c>
      <c r="C30" s="41">
        <f>ROUND(AVERAGE(C9:C29),2)</f>
        <v>20059.29</v>
      </c>
      <c r="D30" s="40">
        <f>ROUND(AVERAGE(D9:D29),2)</f>
        <v>20070.240000000002</v>
      </c>
      <c r="E30" s="39">
        <f>ROUND(AVERAGE(C30:D30),2)</f>
        <v>20064.77</v>
      </c>
      <c r="F30" s="41">
        <f>ROUND(AVERAGE(F9:F29),2)</f>
        <v>19912.14</v>
      </c>
      <c r="G30" s="40">
        <f>ROUND(AVERAGE(G9:G29),2)</f>
        <v>19933.57</v>
      </c>
      <c r="H30" s="39">
        <f>ROUND(AVERAGE(F30:G30),2)</f>
        <v>19922.86</v>
      </c>
      <c r="I30" s="41">
        <f>ROUND(AVERAGE(I9:I29),2)</f>
        <v>19503.810000000001</v>
      </c>
      <c r="J30" s="40">
        <f>ROUND(AVERAGE(J9:J29),2)</f>
        <v>19553.810000000001</v>
      </c>
      <c r="K30" s="39">
        <f>ROUND(AVERAGE(I30:J30),2)</f>
        <v>19528.810000000001</v>
      </c>
      <c r="L30" s="41">
        <f>ROUND(AVERAGE(L9:L29),2)</f>
        <v>19328.330000000002</v>
      </c>
      <c r="M30" s="40">
        <f>ROUND(AVERAGE(M9:M29),2)</f>
        <v>19378.330000000002</v>
      </c>
      <c r="N30" s="39">
        <f>ROUND(AVERAGE(L30:M30),2)</f>
        <v>19353.330000000002</v>
      </c>
      <c r="O30" s="41">
        <f>ROUND(AVERAGE(O9:O29),2)</f>
        <v>19310</v>
      </c>
      <c r="P30" s="40">
        <f>ROUND(AVERAGE(P9:P29),2)</f>
        <v>19360</v>
      </c>
      <c r="Q30" s="39">
        <f>ROUND(AVERAGE(O30:P30),2)</f>
        <v>19335</v>
      </c>
      <c r="R30" s="38">
        <f>ROUND(AVERAGE(R9:R29),2)</f>
        <v>20070.240000000002</v>
      </c>
      <c r="S30" s="37">
        <f>ROUND(AVERAGE(S9:S29),4)</f>
        <v>1.3309</v>
      </c>
      <c r="T30" s="36">
        <f>ROUND(AVERAGE(T9:T29),4)</f>
        <v>1.1302000000000001</v>
      </c>
      <c r="U30" s="175">
        <f>ROUND(AVERAGE(U9:U29),2)</f>
        <v>113.86</v>
      </c>
      <c r="V30" s="35">
        <f>AVERAGE(V9:V29)</f>
        <v>15079.197142857141</v>
      </c>
      <c r="W30" s="35">
        <f>AVERAGE(W9:W29)</f>
        <v>14974.27238095238</v>
      </c>
      <c r="X30" s="35">
        <f>AVERAGE(X9:X29)</f>
        <v>17757.237237580011</v>
      </c>
      <c r="Y30" s="34">
        <f>AVERAGE(Y9:Y29)</f>
        <v>1.3311476190476192</v>
      </c>
    </row>
    <row r="31" spans="2:25" s="5" customFormat="1" x14ac:dyDescent="0.25">
      <c r="B31" s="33" t="s">
        <v>12</v>
      </c>
      <c r="C31" s="32">
        <f t="shared" ref="C31:Y31" si="6">MAX(C9:C29)</f>
        <v>20900</v>
      </c>
      <c r="D31" s="31">
        <f t="shared" si="6"/>
        <v>20925</v>
      </c>
      <c r="E31" s="30">
        <f t="shared" si="6"/>
        <v>20912.5</v>
      </c>
      <c r="F31" s="32">
        <f t="shared" si="6"/>
        <v>20740</v>
      </c>
      <c r="G31" s="31">
        <f t="shared" si="6"/>
        <v>20750</v>
      </c>
      <c r="H31" s="30">
        <f t="shared" si="6"/>
        <v>20745</v>
      </c>
      <c r="I31" s="32">
        <f t="shared" si="6"/>
        <v>20380</v>
      </c>
      <c r="J31" s="31">
        <f t="shared" si="6"/>
        <v>20430</v>
      </c>
      <c r="K31" s="30">
        <f t="shared" si="6"/>
        <v>20405</v>
      </c>
      <c r="L31" s="32">
        <f t="shared" si="6"/>
        <v>20180</v>
      </c>
      <c r="M31" s="31">
        <f t="shared" si="6"/>
        <v>20230</v>
      </c>
      <c r="N31" s="30">
        <f t="shared" si="6"/>
        <v>20205</v>
      </c>
      <c r="O31" s="32">
        <f t="shared" si="6"/>
        <v>20170</v>
      </c>
      <c r="P31" s="31">
        <f t="shared" si="6"/>
        <v>20220</v>
      </c>
      <c r="Q31" s="30">
        <f t="shared" si="6"/>
        <v>20195</v>
      </c>
      <c r="R31" s="29">
        <f t="shared" si="6"/>
        <v>20925</v>
      </c>
      <c r="S31" s="28">
        <f t="shared" si="6"/>
        <v>1.3516999999999999</v>
      </c>
      <c r="T31" s="27">
        <f t="shared" si="6"/>
        <v>1.1343000000000001</v>
      </c>
      <c r="U31" s="26">
        <f t="shared" si="6"/>
        <v>115.15</v>
      </c>
      <c r="V31" s="25">
        <f t="shared" si="6"/>
        <v>15519.54</v>
      </c>
      <c r="W31" s="25">
        <f t="shared" si="6"/>
        <v>15396.6</v>
      </c>
      <c r="X31" s="25">
        <f t="shared" si="6"/>
        <v>18476.821192052979</v>
      </c>
      <c r="Y31" s="24">
        <f t="shared" si="6"/>
        <v>1.3511</v>
      </c>
    </row>
    <row r="32" spans="2:25" s="5" customFormat="1" ht="13.8" thickBot="1" x14ac:dyDescent="0.3">
      <c r="B32" s="23" t="s">
        <v>13</v>
      </c>
      <c r="C32" s="22">
        <f t="shared" ref="C32:Y32" si="7">MIN(C9:C29)</f>
        <v>19325</v>
      </c>
      <c r="D32" s="21">
        <f t="shared" si="7"/>
        <v>19330</v>
      </c>
      <c r="E32" s="20">
        <f t="shared" si="7"/>
        <v>19327.5</v>
      </c>
      <c r="F32" s="22">
        <f t="shared" si="7"/>
        <v>19235</v>
      </c>
      <c r="G32" s="21">
        <f t="shared" si="7"/>
        <v>19245</v>
      </c>
      <c r="H32" s="20">
        <f t="shared" si="7"/>
        <v>19240</v>
      </c>
      <c r="I32" s="22">
        <f t="shared" si="7"/>
        <v>18850</v>
      </c>
      <c r="J32" s="21">
        <f t="shared" si="7"/>
        <v>18900</v>
      </c>
      <c r="K32" s="20">
        <f t="shared" si="7"/>
        <v>18875</v>
      </c>
      <c r="L32" s="22">
        <f t="shared" si="7"/>
        <v>18650</v>
      </c>
      <c r="M32" s="21">
        <f t="shared" si="7"/>
        <v>18700</v>
      </c>
      <c r="N32" s="20">
        <f t="shared" si="7"/>
        <v>18675</v>
      </c>
      <c r="O32" s="22">
        <f t="shared" si="7"/>
        <v>18675</v>
      </c>
      <c r="P32" s="21">
        <f t="shared" si="7"/>
        <v>18725</v>
      </c>
      <c r="Q32" s="20">
        <f t="shared" si="7"/>
        <v>18700</v>
      </c>
      <c r="R32" s="19">
        <f t="shared" si="7"/>
        <v>19330</v>
      </c>
      <c r="S32" s="18">
        <f t="shared" si="7"/>
        <v>1.3190999999999999</v>
      </c>
      <c r="T32" s="17">
        <f t="shared" si="7"/>
        <v>1.1253</v>
      </c>
      <c r="U32" s="16">
        <f t="shared" si="7"/>
        <v>112.83</v>
      </c>
      <c r="V32" s="15">
        <f t="shared" si="7"/>
        <v>14579.88</v>
      </c>
      <c r="W32" s="15">
        <f t="shared" si="7"/>
        <v>14534.01</v>
      </c>
      <c r="X32" s="15">
        <f t="shared" si="7"/>
        <v>17162.390126964394</v>
      </c>
      <c r="Y32" s="14">
        <f t="shared" si="7"/>
        <v>1.3194999999999999</v>
      </c>
    </row>
    <row r="34" spans="2:14" x14ac:dyDescent="0.25">
      <c r="B34" s="7" t="s">
        <v>14</v>
      </c>
      <c r="C34" s="9"/>
      <c r="D34" s="9"/>
      <c r="E34" s="8"/>
      <c r="F34" s="9"/>
      <c r="G34" s="9"/>
      <c r="H34" s="8"/>
      <c r="I34" s="9"/>
      <c r="J34" s="9"/>
      <c r="K34" s="8"/>
      <c r="L34" s="9"/>
      <c r="M34" s="9"/>
      <c r="N34" s="8"/>
    </row>
    <row r="35" spans="2:14" x14ac:dyDescent="0.25">
      <c r="B35" s="7" t="s">
        <v>15</v>
      </c>
      <c r="C35" s="9"/>
      <c r="D35" s="9"/>
      <c r="E35" s="8"/>
      <c r="F35" s="9"/>
      <c r="G35" s="9"/>
      <c r="H35" s="8"/>
      <c r="I35" s="9"/>
      <c r="J35" s="9"/>
      <c r="K35" s="8"/>
      <c r="L35" s="9"/>
      <c r="M35" s="9"/>
      <c r="N35" s="8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8.88671875" defaultRowHeight="13.2" x14ac:dyDescent="0.25"/>
  <cols>
    <col min="2" max="2" width="9.6640625" bestFit="1" customWidth="1"/>
    <col min="3" max="3" width="12.44140625" style="4" bestFit="1" customWidth="1"/>
    <col min="4" max="4" width="12" style="4" bestFit="1" customWidth="1"/>
    <col min="5" max="5" width="9.44140625" bestFit="1" customWidth="1"/>
    <col min="6" max="7" width="10.6640625" style="4" customWidth="1"/>
    <col min="8" max="8" width="10.6640625" customWidth="1"/>
    <col min="9" max="10" width="10.6640625" style="4" customWidth="1"/>
    <col min="11" max="11" width="10.6640625" customWidth="1"/>
    <col min="12" max="12" width="12.5546875" style="4" bestFit="1" customWidth="1"/>
    <col min="13" max="13" width="10" style="4" bestFit="1" customWidth="1"/>
    <col min="14" max="14" width="14.109375" bestFit="1" customWidth="1"/>
    <col min="15" max="15" width="12.5546875" style="4" bestFit="1" customWidth="1"/>
    <col min="16" max="16" width="10.5546875" bestFit="1" customWidth="1"/>
    <col min="17" max="17" width="11.33203125" bestFit="1" customWidth="1"/>
    <col min="18" max="18" width="14.109375" bestFit="1" customWidth="1"/>
    <col min="19" max="19" width="10.5546875" bestFit="1" customWidth="1"/>
  </cols>
  <sheetData>
    <row r="3" spans="1:19" ht="15.6" x14ac:dyDescent="0.3">
      <c r="B3" s="6" t="s">
        <v>19</v>
      </c>
    </row>
    <row r="4" spans="1:19" x14ac:dyDescent="0.25">
      <c r="B4" s="61" t="s">
        <v>33</v>
      </c>
    </row>
    <row r="6" spans="1:19" ht="13.8" thickBot="1" x14ac:dyDescent="0.3">
      <c r="B6" s="1">
        <v>44531</v>
      </c>
    </row>
    <row r="7" spans="1:19" ht="13.8" thickBot="1" x14ac:dyDescent="0.3">
      <c r="B7" s="60"/>
      <c r="C7" s="183" t="s">
        <v>0</v>
      </c>
      <c r="D7" s="184"/>
      <c r="E7" s="185"/>
      <c r="F7" s="183" t="s">
        <v>2</v>
      </c>
      <c r="G7" s="184"/>
      <c r="H7" s="185"/>
      <c r="I7" s="186" t="s">
        <v>3</v>
      </c>
      <c r="J7" s="187"/>
      <c r="K7" s="188"/>
      <c r="L7" s="176" t="s">
        <v>4</v>
      </c>
      <c r="M7" s="178" t="s">
        <v>21</v>
      </c>
      <c r="N7" s="179"/>
      <c r="O7" s="180"/>
      <c r="P7" s="181" t="s">
        <v>5</v>
      </c>
      <c r="Q7" s="182"/>
      <c r="R7" s="11" t="s">
        <v>18</v>
      </c>
      <c r="S7" s="176" t="s">
        <v>20</v>
      </c>
    </row>
    <row r="8" spans="1:19" ht="13.8" thickBot="1" x14ac:dyDescent="0.3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177"/>
      <c r="M8" s="56" t="s">
        <v>10</v>
      </c>
      <c r="N8" s="55" t="s">
        <v>16</v>
      </c>
      <c r="O8" s="12" t="s">
        <v>17</v>
      </c>
      <c r="P8" s="54" t="s">
        <v>8</v>
      </c>
      <c r="Q8" s="54" t="s">
        <v>9</v>
      </c>
      <c r="R8" s="13" t="s">
        <v>8</v>
      </c>
      <c r="S8" s="177" t="s">
        <v>20</v>
      </c>
    </row>
    <row r="9" spans="1:19" x14ac:dyDescent="0.25">
      <c r="B9" s="47">
        <v>44531</v>
      </c>
      <c r="C9" s="46">
        <v>64995</v>
      </c>
      <c r="D9" s="45">
        <v>65495</v>
      </c>
      <c r="E9" s="44">
        <f t="shared" ref="E9:E29" si="0">AVERAGE(C9:D9)</f>
        <v>65245</v>
      </c>
      <c r="F9" s="46">
        <v>65300</v>
      </c>
      <c r="G9" s="45">
        <v>65800</v>
      </c>
      <c r="H9" s="44">
        <f t="shared" ref="H9:H29" si="1">AVERAGE(F9:G9)</f>
        <v>65550</v>
      </c>
      <c r="I9" s="46">
        <v>66930</v>
      </c>
      <c r="J9" s="45">
        <v>67930</v>
      </c>
      <c r="K9" s="44">
        <f t="shared" ref="K9:K29" si="2">AVERAGE(I9:J9)</f>
        <v>67430</v>
      </c>
      <c r="L9" s="52">
        <v>65495</v>
      </c>
      <c r="M9" s="51">
        <v>1.3317000000000001</v>
      </c>
      <c r="N9" s="53">
        <v>1.1314</v>
      </c>
      <c r="O9" s="50">
        <v>113.41</v>
      </c>
      <c r="P9" s="43">
        <v>49181.5</v>
      </c>
      <c r="Q9" s="43">
        <v>49377.16</v>
      </c>
      <c r="R9" s="49">
        <f t="shared" ref="R9:R29" si="3">L9/N9</f>
        <v>57888.456779211599</v>
      </c>
      <c r="S9" s="48">
        <v>1.3326</v>
      </c>
    </row>
    <row r="10" spans="1:19" x14ac:dyDescent="0.25">
      <c r="B10" s="47">
        <v>44532</v>
      </c>
      <c r="C10" s="46">
        <v>65350</v>
      </c>
      <c r="D10" s="45">
        <v>65850</v>
      </c>
      <c r="E10" s="44">
        <f t="shared" si="0"/>
        <v>65600</v>
      </c>
      <c r="F10" s="46">
        <v>65650</v>
      </c>
      <c r="G10" s="45">
        <v>66150</v>
      </c>
      <c r="H10" s="44">
        <f t="shared" si="1"/>
        <v>65900</v>
      </c>
      <c r="I10" s="46">
        <v>67275</v>
      </c>
      <c r="J10" s="45">
        <v>68275</v>
      </c>
      <c r="K10" s="44">
        <f t="shared" si="2"/>
        <v>67775</v>
      </c>
      <c r="L10" s="52">
        <v>65850</v>
      </c>
      <c r="M10" s="51">
        <v>1.3331999999999999</v>
      </c>
      <c r="N10" s="51">
        <v>1.1343000000000001</v>
      </c>
      <c r="O10" s="50">
        <v>112.83</v>
      </c>
      <c r="P10" s="43">
        <v>49392.44</v>
      </c>
      <c r="Q10" s="43">
        <v>49591.42</v>
      </c>
      <c r="R10" s="49">
        <f t="shared" si="3"/>
        <v>58053.425019836017</v>
      </c>
      <c r="S10" s="48">
        <v>1.3339000000000001</v>
      </c>
    </row>
    <row r="11" spans="1:19" x14ac:dyDescent="0.25">
      <c r="B11" s="47">
        <v>44533</v>
      </c>
      <c r="C11" s="46">
        <v>66695</v>
      </c>
      <c r="D11" s="45">
        <v>67195</v>
      </c>
      <c r="E11" s="44">
        <f t="shared" si="0"/>
        <v>66945</v>
      </c>
      <c r="F11" s="46">
        <v>67000</v>
      </c>
      <c r="G11" s="45">
        <v>67500</v>
      </c>
      <c r="H11" s="44">
        <f t="shared" si="1"/>
        <v>67250</v>
      </c>
      <c r="I11" s="46">
        <v>68615</v>
      </c>
      <c r="J11" s="45">
        <v>69615</v>
      </c>
      <c r="K11" s="44">
        <f t="shared" si="2"/>
        <v>69115</v>
      </c>
      <c r="L11" s="52">
        <v>67195</v>
      </c>
      <c r="M11" s="51">
        <v>1.3272999999999999</v>
      </c>
      <c r="N11" s="51">
        <v>1.1296999999999999</v>
      </c>
      <c r="O11" s="50">
        <v>113.33</v>
      </c>
      <c r="P11" s="43">
        <v>50625.33</v>
      </c>
      <c r="Q11" s="43">
        <v>50832.14</v>
      </c>
      <c r="R11" s="49">
        <f t="shared" si="3"/>
        <v>59480.393024696823</v>
      </c>
      <c r="S11" s="48">
        <v>1.3279000000000001</v>
      </c>
    </row>
    <row r="12" spans="1:19" x14ac:dyDescent="0.25">
      <c r="B12" s="47">
        <v>44536</v>
      </c>
      <c r="C12" s="46">
        <v>66225</v>
      </c>
      <c r="D12" s="45">
        <v>66725</v>
      </c>
      <c r="E12" s="44">
        <f t="shared" si="0"/>
        <v>66475</v>
      </c>
      <c r="F12" s="46">
        <v>66550</v>
      </c>
      <c r="G12" s="45">
        <v>67050</v>
      </c>
      <c r="H12" s="44">
        <f t="shared" si="1"/>
        <v>66800</v>
      </c>
      <c r="I12" s="46">
        <v>68145</v>
      </c>
      <c r="J12" s="45">
        <v>69145</v>
      </c>
      <c r="K12" s="44">
        <f t="shared" si="2"/>
        <v>68645</v>
      </c>
      <c r="L12" s="52">
        <v>66725</v>
      </c>
      <c r="M12" s="51">
        <v>1.327</v>
      </c>
      <c r="N12" s="51">
        <v>1.1292</v>
      </c>
      <c r="O12" s="50">
        <v>113.13</v>
      </c>
      <c r="P12" s="43">
        <v>50282.59</v>
      </c>
      <c r="Q12" s="43">
        <v>50500.87</v>
      </c>
      <c r="R12" s="49">
        <f t="shared" si="3"/>
        <v>59090.50655331208</v>
      </c>
      <c r="S12" s="48">
        <v>1.3277000000000001</v>
      </c>
    </row>
    <row r="13" spans="1:19" x14ac:dyDescent="0.25">
      <c r="B13" s="47">
        <v>44537</v>
      </c>
      <c r="C13" s="46">
        <v>68500</v>
      </c>
      <c r="D13" s="45">
        <v>69000</v>
      </c>
      <c r="E13" s="44">
        <f t="shared" si="0"/>
        <v>68750</v>
      </c>
      <c r="F13" s="46">
        <v>68820</v>
      </c>
      <c r="G13" s="45">
        <v>69320</v>
      </c>
      <c r="H13" s="44">
        <f t="shared" si="1"/>
        <v>69070</v>
      </c>
      <c r="I13" s="46">
        <v>70415</v>
      </c>
      <c r="J13" s="45">
        <v>71415</v>
      </c>
      <c r="K13" s="44">
        <f t="shared" si="2"/>
        <v>70915</v>
      </c>
      <c r="L13" s="52">
        <v>69000</v>
      </c>
      <c r="M13" s="51">
        <v>1.3253999999999999</v>
      </c>
      <c r="N13" s="51">
        <v>1.1253</v>
      </c>
      <c r="O13" s="50">
        <v>113.53</v>
      </c>
      <c r="P13" s="43">
        <v>52059.76</v>
      </c>
      <c r="Q13" s="43">
        <v>52273.58</v>
      </c>
      <c r="R13" s="49">
        <f t="shared" si="3"/>
        <v>61316.982138096508</v>
      </c>
      <c r="S13" s="48">
        <v>1.3261000000000001</v>
      </c>
    </row>
    <row r="14" spans="1:19" x14ac:dyDescent="0.25">
      <c r="B14" s="47">
        <v>44538</v>
      </c>
      <c r="C14" s="46">
        <v>68995</v>
      </c>
      <c r="D14" s="45">
        <v>69495</v>
      </c>
      <c r="E14" s="44">
        <f t="shared" si="0"/>
        <v>69245</v>
      </c>
      <c r="F14" s="46">
        <v>69315</v>
      </c>
      <c r="G14" s="45">
        <v>69815</v>
      </c>
      <c r="H14" s="44">
        <f t="shared" si="1"/>
        <v>69565</v>
      </c>
      <c r="I14" s="46">
        <v>70905</v>
      </c>
      <c r="J14" s="45">
        <v>71905</v>
      </c>
      <c r="K14" s="44">
        <f t="shared" si="2"/>
        <v>71405</v>
      </c>
      <c r="L14" s="52">
        <v>69495</v>
      </c>
      <c r="M14" s="51">
        <v>1.3193999999999999</v>
      </c>
      <c r="N14" s="51">
        <v>1.1292</v>
      </c>
      <c r="O14" s="50">
        <v>113.76</v>
      </c>
      <c r="P14" s="43">
        <v>52671.67</v>
      </c>
      <c r="Q14" s="43">
        <v>52886.14</v>
      </c>
      <c r="R14" s="49">
        <f t="shared" si="3"/>
        <v>61543.570669500536</v>
      </c>
      <c r="S14" s="48">
        <v>1.3201000000000001</v>
      </c>
    </row>
    <row r="15" spans="1:19" x14ac:dyDescent="0.25">
      <c r="B15" s="47">
        <v>44539</v>
      </c>
      <c r="C15" s="46">
        <v>69030</v>
      </c>
      <c r="D15" s="45">
        <v>69530</v>
      </c>
      <c r="E15" s="44">
        <f t="shared" si="0"/>
        <v>69280</v>
      </c>
      <c r="F15" s="46">
        <v>69315</v>
      </c>
      <c r="G15" s="45">
        <v>69815</v>
      </c>
      <c r="H15" s="44">
        <f t="shared" si="1"/>
        <v>69565</v>
      </c>
      <c r="I15" s="46">
        <v>70885</v>
      </c>
      <c r="J15" s="45">
        <v>71885</v>
      </c>
      <c r="K15" s="44">
        <f t="shared" si="2"/>
        <v>71385</v>
      </c>
      <c r="L15" s="52">
        <v>69530</v>
      </c>
      <c r="M15" s="51">
        <v>1.3190999999999999</v>
      </c>
      <c r="N15" s="51">
        <v>1.131</v>
      </c>
      <c r="O15" s="50">
        <v>113.44</v>
      </c>
      <c r="P15" s="43">
        <v>52710.18</v>
      </c>
      <c r="Q15" s="43">
        <v>52910.19</v>
      </c>
      <c r="R15" s="49">
        <f t="shared" si="3"/>
        <v>61476.569407603893</v>
      </c>
      <c r="S15" s="48">
        <v>1.3194999999999999</v>
      </c>
    </row>
    <row r="16" spans="1:19" x14ac:dyDescent="0.25">
      <c r="B16" s="47">
        <v>44540</v>
      </c>
      <c r="C16" s="46">
        <v>69025</v>
      </c>
      <c r="D16" s="45">
        <v>69525</v>
      </c>
      <c r="E16" s="44">
        <f t="shared" si="0"/>
        <v>69275</v>
      </c>
      <c r="F16" s="46">
        <v>69315</v>
      </c>
      <c r="G16" s="45">
        <v>69815</v>
      </c>
      <c r="H16" s="44">
        <f t="shared" si="1"/>
        <v>69565</v>
      </c>
      <c r="I16" s="46">
        <v>70885</v>
      </c>
      <c r="J16" s="45">
        <v>71885</v>
      </c>
      <c r="K16" s="44">
        <f t="shared" si="2"/>
        <v>71385</v>
      </c>
      <c r="L16" s="52">
        <v>69525</v>
      </c>
      <c r="M16" s="51">
        <v>1.321</v>
      </c>
      <c r="N16" s="51">
        <v>1.1278999999999999</v>
      </c>
      <c r="O16" s="50">
        <v>113.69</v>
      </c>
      <c r="P16" s="43">
        <v>52630.58</v>
      </c>
      <c r="Q16" s="43">
        <v>52830.12</v>
      </c>
      <c r="R16" s="49">
        <f t="shared" si="3"/>
        <v>61641.102934657334</v>
      </c>
      <c r="S16" s="48">
        <v>1.3214999999999999</v>
      </c>
    </row>
    <row r="17" spans="2:19" x14ac:dyDescent="0.25">
      <c r="B17" s="47">
        <v>44543</v>
      </c>
      <c r="C17" s="46">
        <v>69015</v>
      </c>
      <c r="D17" s="45">
        <v>69515</v>
      </c>
      <c r="E17" s="44">
        <f t="shared" si="0"/>
        <v>69265</v>
      </c>
      <c r="F17" s="46">
        <v>69315</v>
      </c>
      <c r="G17" s="45">
        <v>69815</v>
      </c>
      <c r="H17" s="44">
        <f t="shared" si="1"/>
        <v>69565</v>
      </c>
      <c r="I17" s="46">
        <v>70870</v>
      </c>
      <c r="J17" s="45">
        <v>71870</v>
      </c>
      <c r="K17" s="44">
        <f t="shared" si="2"/>
        <v>71370</v>
      </c>
      <c r="L17" s="52">
        <v>69515</v>
      </c>
      <c r="M17" s="51">
        <v>1.3248</v>
      </c>
      <c r="N17" s="51">
        <v>1.1276999999999999</v>
      </c>
      <c r="O17" s="50">
        <v>113.62</v>
      </c>
      <c r="P17" s="43">
        <v>52472.07</v>
      </c>
      <c r="Q17" s="43">
        <v>52674.66</v>
      </c>
      <c r="R17" s="49">
        <f t="shared" si="3"/>
        <v>61643.167509089304</v>
      </c>
      <c r="S17" s="48">
        <v>1.3253999999999999</v>
      </c>
    </row>
    <row r="18" spans="2:19" x14ac:dyDescent="0.25">
      <c r="B18" s="47">
        <v>44544</v>
      </c>
      <c r="C18" s="46">
        <v>69020</v>
      </c>
      <c r="D18" s="45">
        <v>69520</v>
      </c>
      <c r="E18" s="44">
        <f t="shared" si="0"/>
        <v>69270</v>
      </c>
      <c r="F18" s="46">
        <v>69315</v>
      </c>
      <c r="G18" s="45">
        <v>69815</v>
      </c>
      <c r="H18" s="44">
        <f t="shared" si="1"/>
        <v>69565</v>
      </c>
      <c r="I18" s="46">
        <v>70870</v>
      </c>
      <c r="J18" s="45">
        <v>71870</v>
      </c>
      <c r="K18" s="44">
        <f t="shared" si="2"/>
        <v>71370</v>
      </c>
      <c r="L18" s="52">
        <v>69520</v>
      </c>
      <c r="M18" s="51">
        <v>1.3252999999999999</v>
      </c>
      <c r="N18" s="51">
        <v>1.131</v>
      </c>
      <c r="O18" s="50">
        <v>113.55</v>
      </c>
      <c r="P18" s="43">
        <v>52456.05</v>
      </c>
      <c r="Q18" s="43">
        <v>52654.8</v>
      </c>
      <c r="R18" s="49">
        <f t="shared" si="3"/>
        <v>61467.727674624228</v>
      </c>
      <c r="S18" s="48">
        <v>1.3259000000000001</v>
      </c>
    </row>
    <row r="19" spans="2:19" x14ac:dyDescent="0.25">
      <c r="B19" s="47">
        <v>44545</v>
      </c>
      <c r="C19" s="46">
        <v>69020</v>
      </c>
      <c r="D19" s="45">
        <v>69520</v>
      </c>
      <c r="E19" s="44">
        <f t="shared" si="0"/>
        <v>69270</v>
      </c>
      <c r="F19" s="46">
        <v>69315</v>
      </c>
      <c r="G19" s="45">
        <v>69815</v>
      </c>
      <c r="H19" s="44">
        <f t="shared" si="1"/>
        <v>69565</v>
      </c>
      <c r="I19" s="46">
        <v>70870</v>
      </c>
      <c r="J19" s="45">
        <v>71870</v>
      </c>
      <c r="K19" s="44">
        <f t="shared" si="2"/>
        <v>71370</v>
      </c>
      <c r="L19" s="52">
        <v>69520</v>
      </c>
      <c r="M19" s="51">
        <v>1.3258000000000001</v>
      </c>
      <c r="N19" s="51">
        <v>1.1263000000000001</v>
      </c>
      <c r="O19" s="50">
        <v>113.89</v>
      </c>
      <c r="P19" s="43">
        <v>52436.26</v>
      </c>
      <c r="Q19" s="43">
        <v>52642.89</v>
      </c>
      <c r="R19" s="49">
        <f t="shared" si="3"/>
        <v>61724.229778922127</v>
      </c>
      <c r="S19" s="48">
        <v>1.3262</v>
      </c>
    </row>
    <row r="20" spans="2:19" x14ac:dyDescent="0.25">
      <c r="B20" s="47">
        <v>44546</v>
      </c>
      <c r="C20" s="46">
        <v>69025</v>
      </c>
      <c r="D20" s="45">
        <v>69525</v>
      </c>
      <c r="E20" s="44">
        <f t="shared" si="0"/>
        <v>69275</v>
      </c>
      <c r="F20" s="46">
        <v>69315</v>
      </c>
      <c r="G20" s="45">
        <v>69815</v>
      </c>
      <c r="H20" s="44">
        <f t="shared" si="1"/>
        <v>69565</v>
      </c>
      <c r="I20" s="46">
        <v>70865</v>
      </c>
      <c r="J20" s="45">
        <v>71865</v>
      </c>
      <c r="K20" s="44">
        <f t="shared" si="2"/>
        <v>71365</v>
      </c>
      <c r="L20" s="52">
        <v>69525</v>
      </c>
      <c r="M20" s="51">
        <v>1.3351999999999999</v>
      </c>
      <c r="N20" s="51">
        <v>1.1328</v>
      </c>
      <c r="O20" s="50">
        <v>114.17</v>
      </c>
      <c r="P20" s="43">
        <v>52070.85</v>
      </c>
      <c r="Q20" s="43">
        <v>52280.22</v>
      </c>
      <c r="R20" s="49">
        <f t="shared" si="3"/>
        <v>61374.470338983047</v>
      </c>
      <c r="S20" s="48">
        <v>1.3353999999999999</v>
      </c>
    </row>
    <row r="21" spans="2:19" x14ac:dyDescent="0.25">
      <c r="B21" s="47">
        <v>44547</v>
      </c>
      <c r="C21" s="46">
        <v>69710</v>
      </c>
      <c r="D21" s="45">
        <v>70210</v>
      </c>
      <c r="E21" s="44">
        <f t="shared" si="0"/>
        <v>69960</v>
      </c>
      <c r="F21" s="46">
        <v>70000</v>
      </c>
      <c r="G21" s="45">
        <v>70500</v>
      </c>
      <c r="H21" s="44">
        <f t="shared" si="1"/>
        <v>70250</v>
      </c>
      <c r="I21" s="46">
        <v>71545</v>
      </c>
      <c r="J21" s="45">
        <v>72545</v>
      </c>
      <c r="K21" s="44">
        <f t="shared" si="2"/>
        <v>72045</v>
      </c>
      <c r="L21" s="52">
        <v>70210</v>
      </c>
      <c r="M21" s="51">
        <v>1.3297000000000001</v>
      </c>
      <c r="N21" s="51">
        <v>1.1331</v>
      </c>
      <c r="O21" s="50">
        <v>113.24</v>
      </c>
      <c r="P21" s="43">
        <v>52801.38</v>
      </c>
      <c r="Q21" s="43">
        <v>53015.49</v>
      </c>
      <c r="R21" s="49">
        <f t="shared" si="3"/>
        <v>61962.757038213749</v>
      </c>
      <c r="S21" s="48">
        <v>1.3298000000000001</v>
      </c>
    </row>
    <row r="22" spans="2:19" x14ac:dyDescent="0.25">
      <c r="B22" s="47">
        <v>44550</v>
      </c>
      <c r="C22" s="46">
        <v>69695</v>
      </c>
      <c r="D22" s="45">
        <v>70195</v>
      </c>
      <c r="E22" s="44">
        <f t="shared" si="0"/>
        <v>69945</v>
      </c>
      <c r="F22" s="46">
        <v>70000</v>
      </c>
      <c r="G22" s="45">
        <v>70500</v>
      </c>
      <c r="H22" s="44">
        <f t="shared" si="1"/>
        <v>70250</v>
      </c>
      <c r="I22" s="46">
        <v>71530</v>
      </c>
      <c r="J22" s="45">
        <v>72530</v>
      </c>
      <c r="K22" s="44">
        <f t="shared" si="2"/>
        <v>72030</v>
      </c>
      <c r="L22" s="52">
        <v>70195</v>
      </c>
      <c r="M22" s="51">
        <v>1.3216000000000001</v>
      </c>
      <c r="N22" s="51">
        <v>1.1269</v>
      </c>
      <c r="O22" s="50">
        <v>113.53</v>
      </c>
      <c r="P22" s="43">
        <v>53113.65</v>
      </c>
      <c r="Q22" s="43">
        <v>53348.47</v>
      </c>
      <c r="R22" s="49">
        <f t="shared" si="3"/>
        <v>62290.354068683999</v>
      </c>
      <c r="S22" s="48">
        <v>1.3214999999999999</v>
      </c>
    </row>
    <row r="23" spans="2:19" x14ac:dyDescent="0.25">
      <c r="B23" s="47">
        <v>44551</v>
      </c>
      <c r="C23" s="46">
        <v>69700</v>
      </c>
      <c r="D23" s="45">
        <v>70200</v>
      </c>
      <c r="E23" s="44">
        <f t="shared" si="0"/>
        <v>69950</v>
      </c>
      <c r="F23" s="46">
        <v>70000</v>
      </c>
      <c r="G23" s="45">
        <v>70500</v>
      </c>
      <c r="H23" s="44">
        <f t="shared" si="1"/>
        <v>70250</v>
      </c>
      <c r="I23" s="46">
        <v>71530</v>
      </c>
      <c r="J23" s="45">
        <v>72530</v>
      </c>
      <c r="K23" s="44">
        <f t="shared" si="2"/>
        <v>72030</v>
      </c>
      <c r="L23" s="52">
        <v>70200</v>
      </c>
      <c r="M23" s="51">
        <v>1.3253999999999999</v>
      </c>
      <c r="N23" s="51">
        <v>1.1294999999999999</v>
      </c>
      <c r="O23" s="50">
        <v>113.72</v>
      </c>
      <c r="P23" s="43">
        <v>52965.14</v>
      </c>
      <c r="Q23" s="43">
        <v>53203.53</v>
      </c>
      <c r="R23" s="49">
        <f t="shared" si="3"/>
        <v>62151.394422310761</v>
      </c>
      <c r="S23" s="48">
        <v>1.3250999999999999</v>
      </c>
    </row>
    <row r="24" spans="2:19" x14ac:dyDescent="0.25">
      <c r="B24" s="47">
        <v>44552</v>
      </c>
      <c r="C24" s="46">
        <v>69695</v>
      </c>
      <c r="D24" s="45">
        <v>70195</v>
      </c>
      <c r="E24" s="44">
        <f t="shared" si="0"/>
        <v>69945</v>
      </c>
      <c r="F24" s="46">
        <v>70000</v>
      </c>
      <c r="G24" s="45">
        <v>70500</v>
      </c>
      <c r="H24" s="44">
        <f t="shared" si="1"/>
        <v>70250</v>
      </c>
      <c r="I24" s="46">
        <v>71525</v>
      </c>
      <c r="J24" s="45">
        <v>72525</v>
      </c>
      <c r="K24" s="44">
        <f t="shared" si="2"/>
        <v>72025</v>
      </c>
      <c r="L24" s="52">
        <v>70195</v>
      </c>
      <c r="M24" s="51">
        <v>1.3306</v>
      </c>
      <c r="N24" s="51">
        <v>1.1304000000000001</v>
      </c>
      <c r="O24" s="50">
        <v>114.23</v>
      </c>
      <c r="P24" s="43">
        <v>52754.400000000001</v>
      </c>
      <c r="Q24" s="43">
        <v>52995.56</v>
      </c>
      <c r="R24" s="49">
        <f t="shared" si="3"/>
        <v>62097.487615003534</v>
      </c>
      <c r="S24" s="48">
        <v>1.3303</v>
      </c>
    </row>
    <row r="25" spans="2:19" x14ac:dyDescent="0.25">
      <c r="B25" s="47">
        <v>44553</v>
      </c>
      <c r="C25" s="46">
        <v>69705</v>
      </c>
      <c r="D25" s="45">
        <v>70205</v>
      </c>
      <c r="E25" s="44">
        <f t="shared" si="0"/>
        <v>69955</v>
      </c>
      <c r="F25" s="46">
        <v>70000</v>
      </c>
      <c r="G25" s="45">
        <v>70500</v>
      </c>
      <c r="H25" s="44">
        <f t="shared" si="1"/>
        <v>70250</v>
      </c>
      <c r="I25" s="46">
        <v>71520</v>
      </c>
      <c r="J25" s="45">
        <v>72520</v>
      </c>
      <c r="K25" s="44">
        <f t="shared" si="2"/>
        <v>72020</v>
      </c>
      <c r="L25" s="52">
        <v>70205</v>
      </c>
      <c r="M25" s="51">
        <v>1.3429</v>
      </c>
      <c r="N25" s="51">
        <v>1.1307</v>
      </c>
      <c r="O25" s="50">
        <v>114.36</v>
      </c>
      <c r="P25" s="43">
        <v>52278.65</v>
      </c>
      <c r="Q25" s="43">
        <v>52510.06</v>
      </c>
      <c r="R25" s="49">
        <f t="shared" si="3"/>
        <v>62089.855841514101</v>
      </c>
      <c r="S25" s="48">
        <v>1.3426</v>
      </c>
    </row>
    <row r="26" spans="2:19" x14ac:dyDescent="0.25">
      <c r="B26" s="47">
        <v>44554</v>
      </c>
      <c r="C26" s="46">
        <v>69705</v>
      </c>
      <c r="D26" s="45">
        <v>70205</v>
      </c>
      <c r="E26" s="44">
        <f t="shared" si="0"/>
        <v>69955</v>
      </c>
      <c r="F26" s="46">
        <v>70000</v>
      </c>
      <c r="G26" s="45">
        <v>70500</v>
      </c>
      <c r="H26" s="44">
        <f t="shared" si="1"/>
        <v>70250</v>
      </c>
      <c r="I26" s="46">
        <v>71515</v>
      </c>
      <c r="J26" s="45">
        <v>72515</v>
      </c>
      <c r="K26" s="44">
        <f t="shared" si="2"/>
        <v>72015</v>
      </c>
      <c r="L26" s="52">
        <v>70205</v>
      </c>
      <c r="M26" s="51">
        <v>1.3418000000000001</v>
      </c>
      <c r="N26" s="51">
        <v>1.1322000000000001</v>
      </c>
      <c r="O26" s="50">
        <v>114.4</v>
      </c>
      <c r="P26" s="43">
        <v>52321.51</v>
      </c>
      <c r="Q26" s="43">
        <v>52553.11</v>
      </c>
      <c r="R26" s="49">
        <f t="shared" si="3"/>
        <v>62007.59583112524</v>
      </c>
      <c r="S26" s="48">
        <v>1.3414999999999999</v>
      </c>
    </row>
    <row r="27" spans="2:19" x14ac:dyDescent="0.25">
      <c r="B27" s="47">
        <v>44559</v>
      </c>
      <c r="C27" s="46">
        <v>69685</v>
      </c>
      <c r="D27" s="45">
        <v>70185</v>
      </c>
      <c r="E27" s="44">
        <f t="shared" si="0"/>
        <v>69935</v>
      </c>
      <c r="F27" s="46">
        <v>70000</v>
      </c>
      <c r="G27" s="45">
        <v>70500</v>
      </c>
      <c r="H27" s="44">
        <f t="shared" si="1"/>
        <v>70250</v>
      </c>
      <c r="I27" s="46">
        <v>71495</v>
      </c>
      <c r="J27" s="45">
        <v>72495</v>
      </c>
      <c r="K27" s="44">
        <f t="shared" si="2"/>
        <v>71995</v>
      </c>
      <c r="L27" s="52">
        <v>70185</v>
      </c>
      <c r="M27" s="51">
        <v>1.3427</v>
      </c>
      <c r="N27" s="51">
        <v>1.1296999999999999</v>
      </c>
      <c r="O27" s="50">
        <v>114.95</v>
      </c>
      <c r="P27" s="43">
        <v>52271.54</v>
      </c>
      <c r="Q27" s="43">
        <v>52521.79</v>
      </c>
      <c r="R27" s="49">
        <f t="shared" si="3"/>
        <v>62127.113392936182</v>
      </c>
      <c r="S27" s="48">
        <v>1.3423</v>
      </c>
    </row>
    <row r="28" spans="2:19" x14ac:dyDescent="0.25">
      <c r="B28" s="47">
        <v>44560</v>
      </c>
      <c r="C28" s="46">
        <v>69695</v>
      </c>
      <c r="D28" s="45">
        <v>70195</v>
      </c>
      <c r="E28" s="44">
        <f t="shared" si="0"/>
        <v>69945</v>
      </c>
      <c r="F28" s="46">
        <v>70000</v>
      </c>
      <c r="G28" s="45">
        <v>70500</v>
      </c>
      <c r="H28" s="44">
        <f t="shared" si="1"/>
        <v>70250</v>
      </c>
      <c r="I28" s="46">
        <v>71490</v>
      </c>
      <c r="J28" s="45">
        <v>72490</v>
      </c>
      <c r="K28" s="44">
        <f t="shared" si="2"/>
        <v>71990</v>
      </c>
      <c r="L28" s="52">
        <v>70195</v>
      </c>
      <c r="M28" s="51">
        <v>1.3516999999999999</v>
      </c>
      <c r="N28" s="51">
        <v>1.1343000000000001</v>
      </c>
      <c r="O28" s="50">
        <v>115.04</v>
      </c>
      <c r="P28" s="43">
        <v>51930.9</v>
      </c>
      <c r="Q28" s="43">
        <v>52179.71</v>
      </c>
      <c r="R28" s="49">
        <f t="shared" si="3"/>
        <v>61883.981310059062</v>
      </c>
      <c r="S28" s="48">
        <v>1.3511</v>
      </c>
    </row>
    <row r="29" spans="2:19" x14ac:dyDescent="0.25">
      <c r="B29" s="47">
        <v>44561</v>
      </c>
      <c r="C29" s="46">
        <v>69695</v>
      </c>
      <c r="D29" s="45">
        <v>70195</v>
      </c>
      <c r="E29" s="44">
        <f t="shared" si="0"/>
        <v>69945</v>
      </c>
      <c r="F29" s="46">
        <v>70000</v>
      </c>
      <c r="G29" s="45">
        <v>70500</v>
      </c>
      <c r="H29" s="44">
        <f t="shared" si="1"/>
        <v>70250</v>
      </c>
      <c r="I29" s="46">
        <v>71485</v>
      </c>
      <c r="J29" s="45">
        <v>72485</v>
      </c>
      <c r="K29" s="44">
        <f t="shared" si="2"/>
        <v>71985</v>
      </c>
      <c r="L29" s="52">
        <v>70195</v>
      </c>
      <c r="M29" s="51">
        <v>1.3483000000000001</v>
      </c>
      <c r="N29" s="51">
        <v>1.1325000000000001</v>
      </c>
      <c r="O29" s="50">
        <v>115.15</v>
      </c>
      <c r="P29" s="43">
        <v>52061.86</v>
      </c>
      <c r="Q29" s="43">
        <v>52311.35</v>
      </c>
      <c r="R29" s="49">
        <f t="shared" si="3"/>
        <v>61982.339955849886</v>
      </c>
      <c r="S29" s="48">
        <v>1.3476999999999999</v>
      </c>
    </row>
    <row r="30" spans="2:19" s="10" customFormat="1" x14ac:dyDescent="0.25">
      <c r="B30" s="42" t="s">
        <v>11</v>
      </c>
      <c r="C30" s="41">
        <f>ROUND(AVERAGE(C9:C29),2)</f>
        <v>68675.240000000005</v>
      </c>
      <c r="D30" s="40">
        <f>ROUND(AVERAGE(D9:D29),2)</f>
        <v>69175.240000000005</v>
      </c>
      <c r="E30" s="39">
        <f>ROUND(AVERAGE(C30:D30),2)</f>
        <v>68925.240000000005</v>
      </c>
      <c r="F30" s="41">
        <f>ROUND(AVERAGE(F9:F29),2)</f>
        <v>68977.38</v>
      </c>
      <c r="G30" s="40">
        <f>ROUND(AVERAGE(G9:G29),2)</f>
        <v>69477.38</v>
      </c>
      <c r="H30" s="39">
        <f>ROUND(AVERAGE(F30:G30),2)</f>
        <v>69227.38</v>
      </c>
      <c r="I30" s="41">
        <f>ROUND(AVERAGE(I9:I29),2)</f>
        <v>70531.67</v>
      </c>
      <c r="J30" s="40">
        <f>ROUND(AVERAGE(J9:J29),2)</f>
        <v>71531.67</v>
      </c>
      <c r="K30" s="39">
        <f>ROUND(AVERAGE(I30:J30),2)</f>
        <v>71031.67</v>
      </c>
      <c r="L30" s="38">
        <f>ROUND(AVERAGE(L9:L29),2)</f>
        <v>69175.240000000005</v>
      </c>
      <c r="M30" s="37">
        <f>ROUND(AVERAGE(M9:M29),4)</f>
        <v>1.3309</v>
      </c>
      <c r="N30" s="36">
        <f>ROUND(AVERAGE(N9:N29),4)</f>
        <v>1.1302000000000001</v>
      </c>
      <c r="O30" s="175">
        <f>ROUND(AVERAGE(O9:O29),2)</f>
        <v>113.86</v>
      </c>
      <c r="P30" s="35">
        <f>AVERAGE(P9:P29)</f>
        <v>51975.633809523824</v>
      </c>
      <c r="Q30" s="35">
        <f>AVERAGE(Q9:Q29)</f>
        <v>52194.917142857143</v>
      </c>
      <c r="R30" s="35">
        <f>AVERAGE(R9:R29)</f>
        <v>61204.451490677602</v>
      </c>
      <c r="S30" s="34">
        <f>AVERAGE(S9:S29)</f>
        <v>1.3311476190476192</v>
      </c>
    </row>
    <row r="31" spans="2:19" s="5" customFormat="1" x14ac:dyDescent="0.25">
      <c r="B31" s="33" t="s">
        <v>12</v>
      </c>
      <c r="C31" s="32">
        <f t="shared" ref="C31:S31" si="4">MAX(C9:C29)</f>
        <v>69710</v>
      </c>
      <c r="D31" s="31">
        <f t="shared" si="4"/>
        <v>70210</v>
      </c>
      <c r="E31" s="30">
        <f t="shared" si="4"/>
        <v>69960</v>
      </c>
      <c r="F31" s="32">
        <f t="shared" si="4"/>
        <v>70000</v>
      </c>
      <c r="G31" s="31">
        <f t="shared" si="4"/>
        <v>70500</v>
      </c>
      <c r="H31" s="30">
        <f t="shared" si="4"/>
        <v>70250</v>
      </c>
      <c r="I31" s="32">
        <f t="shared" si="4"/>
        <v>71545</v>
      </c>
      <c r="J31" s="31">
        <f t="shared" si="4"/>
        <v>72545</v>
      </c>
      <c r="K31" s="30">
        <f t="shared" si="4"/>
        <v>72045</v>
      </c>
      <c r="L31" s="29">
        <f t="shared" si="4"/>
        <v>70210</v>
      </c>
      <c r="M31" s="28">
        <f t="shared" si="4"/>
        <v>1.3516999999999999</v>
      </c>
      <c r="N31" s="27">
        <f t="shared" si="4"/>
        <v>1.1343000000000001</v>
      </c>
      <c r="O31" s="26">
        <f t="shared" si="4"/>
        <v>115.15</v>
      </c>
      <c r="P31" s="25">
        <f t="shared" si="4"/>
        <v>53113.65</v>
      </c>
      <c r="Q31" s="25">
        <f t="shared" si="4"/>
        <v>53348.47</v>
      </c>
      <c r="R31" s="25">
        <f t="shared" si="4"/>
        <v>62290.354068683999</v>
      </c>
      <c r="S31" s="24">
        <f t="shared" si="4"/>
        <v>1.3511</v>
      </c>
    </row>
    <row r="32" spans="2:19" s="5" customFormat="1" ht="13.8" thickBot="1" x14ac:dyDescent="0.3">
      <c r="B32" s="23" t="s">
        <v>13</v>
      </c>
      <c r="C32" s="22">
        <f t="shared" ref="C32:S32" si="5">MIN(C9:C29)</f>
        <v>64995</v>
      </c>
      <c r="D32" s="21">
        <f t="shared" si="5"/>
        <v>65495</v>
      </c>
      <c r="E32" s="20">
        <f t="shared" si="5"/>
        <v>65245</v>
      </c>
      <c r="F32" s="22">
        <f t="shared" si="5"/>
        <v>65300</v>
      </c>
      <c r="G32" s="21">
        <f t="shared" si="5"/>
        <v>65800</v>
      </c>
      <c r="H32" s="20">
        <f t="shared" si="5"/>
        <v>65550</v>
      </c>
      <c r="I32" s="22">
        <f t="shared" si="5"/>
        <v>66930</v>
      </c>
      <c r="J32" s="21">
        <f t="shared" si="5"/>
        <v>67930</v>
      </c>
      <c r="K32" s="20">
        <f t="shared" si="5"/>
        <v>67430</v>
      </c>
      <c r="L32" s="19">
        <f t="shared" si="5"/>
        <v>65495</v>
      </c>
      <c r="M32" s="18">
        <f t="shared" si="5"/>
        <v>1.3190999999999999</v>
      </c>
      <c r="N32" s="17">
        <f t="shared" si="5"/>
        <v>1.1253</v>
      </c>
      <c r="O32" s="16">
        <f t="shared" si="5"/>
        <v>112.83</v>
      </c>
      <c r="P32" s="15">
        <f t="shared" si="5"/>
        <v>49181.5</v>
      </c>
      <c r="Q32" s="15">
        <f t="shared" si="5"/>
        <v>49377.16</v>
      </c>
      <c r="R32" s="15">
        <f t="shared" si="5"/>
        <v>57888.456779211599</v>
      </c>
      <c r="S32" s="14">
        <f t="shared" si="5"/>
        <v>1.3194999999999999</v>
      </c>
    </row>
    <row r="34" spans="2:14" x14ac:dyDescent="0.25">
      <c r="B34" s="7" t="s">
        <v>14</v>
      </c>
      <c r="C34" s="9"/>
      <c r="D34" s="9"/>
      <c r="E34" s="8"/>
      <c r="F34" s="9"/>
      <c r="G34" s="9"/>
      <c r="H34" s="8"/>
      <c r="I34" s="9"/>
      <c r="J34" s="9"/>
      <c r="K34" s="8"/>
      <c r="L34" s="9"/>
      <c r="M34" s="9"/>
      <c r="N34" s="8"/>
    </row>
    <row r="35" spans="2:14" x14ac:dyDescent="0.25">
      <c r="B35" s="7" t="s">
        <v>15</v>
      </c>
      <c r="C35" s="9"/>
      <c r="D35" s="9"/>
      <c r="E35" s="8"/>
      <c r="F35" s="9"/>
      <c r="G35" s="9"/>
      <c r="H35" s="8"/>
      <c r="I35" s="9"/>
      <c r="J35" s="9"/>
      <c r="K35" s="8"/>
      <c r="L35" s="9"/>
      <c r="M35" s="9"/>
      <c r="N35" s="8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Copper</vt:lpstr>
      <vt:lpstr>Aluminium Alloy</vt:lpstr>
      <vt:lpstr>NA Alloy</vt:lpstr>
      <vt:lpstr>Primary Aluminium</vt:lpstr>
      <vt:lpstr>Zinc</vt:lpstr>
      <vt:lpstr>Lead</vt:lpstr>
      <vt:lpstr>Tin</vt:lpstr>
      <vt:lpstr>Nickel</vt:lpstr>
      <vt:lpstr>Cobalt</vt:lpstr>
      <vt:lpstr>ABR</vt:lpstr>
      <vt:lpstr>ABR Avg</vt:lpstr>
      <vt:lpstr>Averages Inc. Euro Eq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LMEprice Averages Export for Global Steel</dc:title>
  <dc:creator>kiran.kaur</dc:creator>
  <cp:lastModifiedBy>Patrick Heisch</cp:lastModifiedBy>
  <cp:lastPrinted>2011-08-25T10:07:39Z</cp:lastPrinted>
  <dcterms:created xsi:type="dcterms:W3CDTF">2012-05-31T12:49:12Z</dcterms:created>
  <dcterms:modified xsi:type="dcterms:W3CDTF">2022-01-03T14:24:04Z</dcterms:modified>
</cp:coreProperties>
</file>